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estanza\Documents\COMERCIAL\"/>
    </mc:Choice>
  </mc:AlternateContent>
  <bookViews>
    <workbookView xWindow="0" yWindow="0" windowWidth="20490" windowHeight="7620" firstSheet="3" activeTab="5"/>
  </bookViews>
  <sheets>
    <sheet name="Contenedores" sheetId="1" r:id="rId1"/>
    <sheet name="Carga Fraccionada" sheetId="4" r:id="rId2"/>
    <sheet name="Granel Sólido" sheetId="6" r:id="rId3"/>
    <sheet name="Granel Líquido" sheetId="7" r:id="rId4"/>
    <sheet name="Pasajeros" sheetId="8" r:id="rId5"/>
    <sheet name="Carga Rodante" sheetId="9" r:id="rId6"/>
    <sheet name="Otros Servicios" sheetId="10" r:id="rId7"/>
    <sheet name="Dsctos y Recargos" sheetId="3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4" i="1" l="1"/>
  <c r="E94" i="1" s="1"/>
  <c r="D93" i="1"/>
  <c r="E93" i="1" s="1"/>
  <c r="D83" i="1"/>
  <c r="E83" i="1" s="1"/>
  <c r="D58" i="1"/>
  <c r="E58" i="1" s="1"/>
  <c r="D36" i="10" l="1"/>
  <c r="E36" i="10" s="1"/>
  <c r="E27" i="1" l="1"/>
  <c r="E25" i="1"/>
  <c r="D25" i="10"/>
  <c r="E25" i="10" s="1"/>
  <c r="D24" i="10"/>
  <c r="E24" i="10" s="1"/>
  <c r="D31" i="10"/>
  <c r="E31" i="10" s="1"/>
  <c r="D29" i="10" l="1"/>
  <c r="E29" i="10" s="1"/>
  <c r="D48" i="4" l="1"/>
  <c r="E48" i="4" s="1"/>
  <c r="D34" i="10" l="1"/>
  <c r="E34" i="10" s="1"/>
  <c r="C29" i="6" l="1"/>
  <c r="D58" i="4" l="1"/>
  <c r="E58" i="4" s="1"/>
  <c r="D55" i="4"/>
  <c r="E55" i="4" s="1"/>
  <c r="D47" i="1"/>
  <c r="E47" i="1" s="1"/>
  <c r="E20" i="3"/>
  <c r="E19" i="10"/>
  <c r="E20" i="10"/>
  <c r="E21" i="10"/>
  <c r="E22" i="10"/>
  <c r="E23" i="10"/>
  <c r="E18" i="10"/>
  <c r="E18" i="9"/>
  <c r="E18" i="8"/>
  <c r="E18" i="7"/>
  <c r="E18" i="6"/>
  <c r="C28" i="4"/>
  <c r="E28" i="4" s="1"/>
  <c r="E36" i="4"/>
  <c r="E37" i="4"/>
  <c r="E35" i="4"/>
  <c r="E25" i="4"/>
  <c r="E18" i="1"/>
  <c r="E18" i="4"/>
  <c r="C37" i="1"/>
  <c r="C36" i="1"/>
  <c r="C35" i="1"/>
  <c r="C34" i="1"/>
  <c r="E34" i="1" s="1"/>
  <c r="C33" i="1"/>
  <c r="C32" i="1"/>
  <c r="E32" i="1" s="1"/>
  <c r="D26" i="1" l="1"/>
  <c r="E26" i="1" s="1"/>
  <c r="D35" i="1" l="1"/>
  <c r="E35" i="1" s="1"/>
  <c r="D33" i="1"/>
  <c r="E33" i="1" s="1"/>
  <c r="D37" i="1" l="1"/>
  <c r="E37" i="1" s="1"/>
  <c r="D30" i="1"/>
  <c r="E30" i="1" s="1"/>
  <c r="E10" i="4" l="1"/>
  <c r="E10" i="6" s="1"/>
  <c r="E10" i="7" s="1"/>
  <c r="E10" i="8" s="1"/>
  <c r="E10" i="9" s="1"/>
  <c r="E10" i="10" s="1"/>
  <c r="E10" i="3" s="1"/>
  <c r="D98" i="1" l="1"/>
  <c r="E98" i="1" s="1"/>
  <c r="D35" i="10"/>
  <c r="E35" i="10" s="1"/>
  <c r="D65" i="1"/>
  <c r="E65" i="1" s="1"/>
  <c r="D64" i="1"/>
  <c r="E64" i="1" s="1"/>
  <c r="D63" i="1"/>
  <c r="E63" i="1" s="1"/>
  <c r="D70" i="1"/>
  <c r="E70" i="1" s="1"/>
  <c r="D69" i="1"/>
  <c r="E69" i="1" s="1"/>
  <c r="D68" i="1"/>
  <c r="E68" i="1" s="1"/>
  <c r="C82" i="1" l="1"/>
  <c r="D44" i="9" l="1"/>
  <c r="E44" i="9" s="1"/>
  <c r="D54" i="4"/>
  <c r="E54" i="4" s="1"/>
  <c r="D47" i="10"/>
  <c r="E47" i="10" s="1"/>
  <c r="D46" i="10"/>
  <c r="E46" i="10" s="1"/>
  <c r="D44" i="10"/>
  <c r="E44" i="10" s="1"/>
  <c r="D43" i="10"/>
  <c r="E43" i="10" s="1"/>
  <c r="D33" i="10"/>
  <c r="E33" i="10" s="1"/>
  <c r="D32" i="10"/>
  <c r="E32" i="10" s="1"/>
  <c r="D30" i="10"/>
  <c r="E30" i="10" s="1"/>
  <c r="D28" i="10"/>
  <c r="E28" i="10" s="1"/>
  <c r="D27" i="10"/>
  <c r="E27" i="10" s="1"/>
  <c r="D39" i="9" l="1"/>
  <c r="E39" i="9" s="1"/>
  <c r="D38" i="9"/>
  <c r="E38" i="9" s="1"/>
  <c r="C27" i="9"/>
  <c r="D43" i="9"/>
  <c r="E43" i="9" s="1"/>
  <c r="D34" i="9"/>
  <c r="E34" i="9" s="1"/>
  <c r="D33" i="9"/>
  <c r="E33" i="9" s="1"/>
  <c r="D25" i="9"/>
  <c r="E25" i="9" s="1"/>
  <c r="D36" i="7"/>
  <c r="E36" i="7" s="1"/>
  <c r="D35" i="7"/>
  <c r="E35" i="7" s="1"/>
  <c r="D33" i="7"/>
  <c r="E33" i="7" s="1"/>
  <c r="D25" i="8"/>
  <c r="E25" i="8" s="1"/>
  <c r="C27" i="7"/>
  <c r="D25" i="7"/>
  <c r="E25" i="7" s="1"/>
  <c r="C30" i="6"/>
  <c r="D30" i="6" s="1"/>
  <c r="E30" i="6" s="1"/>
  <c r="C31" i="6"/>
  <c r="D31" i="6" s="1"/>
  <c r="E31" i="6" s="1"/>
  <c r="D29" i="6"/>
  <c r="D27" i="6"/>
  <c r="E27" i="6" s="1"/>
  <c r="D26" i="6"/>
  <c r="E26" i="6" s="1"/>
  <c r="D25" i="6"/>
  <c r="E25" i="6" s="1"/>
  <c r="D57" i="4"/>
  <c r="E57" i="4" s="1"/>
  <c r="D53" i="4"/>
  <c r="E53" i="4" s="1"/>
  <c r="D27" i="9" l="1"/>
  <c r="E27" i="9" s="1"/>
  <c r="D27" i="7"/>
  <c r="E27" i="7" s="1"/>
  <c r="E29" i="6"/>
  <c r="D49" i="4"/>
  <c r="E49" i="4" s="1"/>
  <c r="D47" i="4"/>
  <c r="E47" i="4" s="1"/>
  <c r="D46" i="4"/>
  <c r="E46" i="4" s="1"/>
  <c r="D45" i="4"/>
  <c r="E45" i="4" s="1"/>
  <c r="C29" i="4"/>
  <c r="D29" i="4" l="1"/>
  <c r="D26" i="4"/>
  <c r="E26" i="4" s="1"/>
  <c r="D100" i="1"/>
  <c r="E100" i="1" s="1"/>
  <c r="D99" i="1"/>
  <c r="E99" i="1" s="1"/>
  <c r="D97" i="1"/>
  <c r="E97" i="1" s="1"/>
  <c r="D96" i="1"/>
  <c r="E96" i="1" s="1"/>
  <c r="D95" i="1"/>
  <c r="E95" i="1" s="1"/>
  <c r="D92" i="1"/>
  <c r="E92" i="1" s="1"/>
  <c r="D91" i="1"/>
  <c r="E91" i="1" s="1"/>
  <c r="D90" i="1"/>
  <c r="E90" i="1" s="1"/>
  <c r="D89" i="1"/>
  <c r="E89" i="1" s="1"/>
  <c r="D87" i="1"/>
  <c r="E87" i="1" s="1"/>
  <c r="D86" i="1"/>
  <c r="E86" i="1" s="1"/>
  <c r="D84" i="1"/>
  <c r="E84" i="1" s="1"/>
  <c r="D82" i="1"/>
  <c r="E82" i="1" s="1"/>
  <c r="D80" i="1"/>
  <c r="E80" i="1" s="1"/>
  <c r="D79" i="1"/>
  <c r="E79" i="1" s="1"/>
  <c r="D78" i="1"/>
  <c r="E78" i="1" s="1"/>
  <c r="D77" i="1"/>
  <c r="E77" i="1" s="1"/>
  <c r="D75" i="1"/>
  <c r="E75" i="1" s="1"/>
  <c r="D74" i="1"/>
  <c r="E74" i="1" s="1"/>
  <c r="D73" i="1"/>
  <c r="E73" i="1" s="1"/>
  <c r="D72" i="1"/>
  <c r="E72" i="1" s="1"/>
  <c r="D67" i="1"/>
  <c r="E67" i="1" s="1"/>
  <c r="E29" i="4" l="1"/>
  <c r="D51" i="1"/>
  <c r="E51" i="1" s="1"/>
  <c r="D50" i="1"/>
  <c r="E50" i="1" s="1"/>
  <c r="D49" i="1"/>
  <c r="E49" i="1" s="1"/>
  <c r="D46" i="1"/>
  <c r="E46" i="1" s="1"/>
  <c r="D45" i="1"/>
  <c r="E45" i="1" s="1"/>
  <c r="D44" i="1"/>
  <c r="E44" i="1" s="1"/>
  <c r="D55" i="1"/>
  <c r="E55" i="1" s="1"/>
  <c r="D54" i="1"/>
  <c r="E54" i="1" s="1"/>
  <c r="D56" i="1"/>
  <c r="E56" i="1" s="1"/>
  <c r="D53" i="1"/>
  <c r="E53" i="1" s="1"/>
  <c r="D61" i="1"/>
  <c r="E61" i="1" s="1"/>
  <c r="D60" i="1"/>
  <c r="E60" i="1" s="1"/>
  <c r="D59" i="1"/>
  <c r="E59" i="1" s="1"/>
  <c r="D36" i="1"/>
  <c r="E36" i="1" s="1"/>
  <c r="D28" i="3" l="1"/>
  <c r="E28" i="3" s="1"/>
  <c r="D27" i="3"/>
  <c r="E27" i="3" s="1"/>
  <c r="D28" i="1"/>
  <c r="E28" i="1" s="1"/>
  <c r="D29" i="1"/>
  <c r="E29" i="1" s="1"/>
</calcChain>
</file>

<file path=xl/sharedStrings.xml><?xml version="1.0" encoding="utf-8"?>
<sst xmlns="http://schemas.openxmlformats.org/spreadsheetml/2006/main" count="615" uniqueCount="226">
  <si>
    <t>REVISION 001</t>
  </si>
  <si>
    <t>A NUESTROS USUARIOS</t>
  </si>
  <si>
    <t>Vigencia</t>
  </si>
  <si>
    <t>TARIFARIO</t>
  </si>
  <si>
    <t>T.C.</t>
  </si>
  <si>
    <t>Unidad de cobro</t>
  </si>
  <si>
    <t>Tarifa  U$</t>
  </si>
  <si>
    <t>IGV</t>
  </si>
  <si>
    <t>Tarifa  S/.</t>
  </si>
  <si>
    <t>B.  SERVICIOS A LA CARGA</t>
  </si>
  <si>
    <t>IMPORTACIÓN / EXPORTACIÓN / TRANSBORDO</t>
  </si>
  <si>
    <t>TM</t>
  </si>
  <si>
    <t>Consideraciones para el presente Tarifario</t>
  </si>
  <si>
    <t>• La facturación minima para el Alquiler de Equipos es de 2 horas y para las Gruas mayor a 35 TM es de 8 horas.</t>
  </si>
  <si>
    <t>• Los servicios se encuentran descritos en el  Procedimiento de Aplicación de Tarifas .</t>
  </si>
  <si>
    <t>tarifa no regulada en servicio.</t>
  </si>
  <si>
    <t>Unidad</t>
  </si>
  <si>
    <t>Operación</t>
  </si>
  <si>
    <t>Ctdr</t>
  </si>
  <si>
    <t>Inspección de Contenedor</t>
  </si>
  <si>
    <t>Montacarga</t>
  </si>
  <si>
    <t>A tratar</t>
  </si>
  <si>
    <t>Lavado Simple</t>
  </si>
  <si>
    <t>Movilización de carga dentro de la misma bodega</t>
  </si>
  <si>
    <t xml:space="preserve">• A los servicios especiales que se brinden en horario extraordinario se les aplicará un incremento del 25% de la </t>
  </si>
  <si>
    <t>Del día 11 al 20</t>
  </si>
  <si>
    <t>Del día 21 al 30</t>
  </si>
  <si>
    <t>Del día 30 en adelante</t>
  </si>
  <si>
    <t>Del día 11 en adelante</t>
  </si>
  <si>
    <t>CONTENEDORES EXPORTACIÓN</t>
  </si>
  <si>
    <t xml:space="preserve">CONTENEDORES IMPORTACIÓN </t>
  </si>
  <si>
    <t>Del día 20 en adelante</t>
  </si>
  <si>
    <t>Embarque/Descarga Ctdr 20" Empty</t>
  </si>
  <si>
    <t>Embarque/Descarga Ctdr 40" Empty</t>
  </si>
  <si>
    <t>CABOTAJE</t>
  </si>
  <si>
    <t>A.  SERVICIO ESTANDAR A LA NAVE</t>
  </si>
  <si>
    <t>I. CONTENEDORES</t>
  </si>
  <si>
    <t>B.  SERVICIOS ESTANDAR CONTENEDORES</t>
  </si>
  <si>
    <t>1.   EMBARQUE/DESCARGA - Contenedores</t>
  </si>
  <si>
    <t>C.  SERVICIOS ESPECIALES EN FUNCIÓN A LA NAVE</t>
  </si>
  <si>
    <t>TEU/día o fracción</t>
  </si>
  <si>
    <t>Del día 1 al 10 (Incluido en Servicio Estandar)</t>
  </si>
  <si>
    <t xml:space="preserve">IMPORTACIÓN / EXPORTACIÓN </t>
  </si>
  <si>
    <t>TRANSBORDO</t>
  </si>
  <si>
    <t>Del día 1 al 10 - Full</t>
  </si>
  <si>
    <t>Del día 11 en adelante - Full</t>
  </si>
  <si>
    <t>Del día 1 al 10 - Empty</t>
  </si>
  <si>
    <t>Del día 11 en adelante - Empty</t>
  </si>
  <si>
    <t>IMPORTACIÓN/EXPORTACIÓN/TRANSBORDO</t>
  </si>
  <si>
    <t>Conexión y Desconexión Reefers a bordo</t>
  </si>
  <si>
    <t>Ctdr/ día o fracción</t>
  </si>
  <si>
    <t>C.  SERVICIOS ESPECIALES EN FUNCIÓN A LA CARGA</t>
  </si>
  <si>
    <t>D.  SERVICIOS ESPECIALES EN FUNCIÓN A LA CARGA</t>
  </si>
  <si>
    <t>Almacenaje Contenedores</t>
  </si>
  <si>
    <t>Del día 1 al 10 (Incluido en el servicio Estándar)</t>
  </si>
  <si>
    <t>Consolidación/Desconsolidación Ctdr 20 Ft Carga Fraccionada</t>
  </si>
  <si>
    <t>Consolidación/Desconsolidación Ctdr 40 Ft Carga Fraccionada</t>
  </si>
  <si>
    <t>Manipuleo de Carga (Vaciado/Llenado parcial)</t>
  </si>
  <si>
    <t>Reconocimiento previo de carga por solicitud del cliente</t>
  </si>
  <si>
    <t xml:space="preserve">Apertura de contenedor para retiro de carga parcial </t>
  </si>
  <si>
    <t>Fiscalización con apertura y cierre de puertas</t>
  </si>
  <si>
    <t>Contenedores Reefers</t>
  </si>
  <si>
    <t>Ctdr/día o fracción</t>
  </si>
  <si>
    <t xml:space="preserve">Pesaje adicional </t>
  </si>
  <si>
    <t>De contenedores</t>
  </si>
  <si>
    <t>De carga suelta desconsolidada o a consolidar de/en Ctdrs</t>
  </si>
  <si>
    <t>Otros Servicios</t>
  </si>
  <si>
    <t>Gate in/out Ctdrs Dry</t>
  </si>
  <si>
    <t>Gate in/out Ctdrs Reefer</t>
  </si>
  <si>
    <t>Lavado Químico</t>
  </si>
  <si>
    <t>Montaje y Desmontaje de Gensets</t>
  </si>
  <si>
    <t>Monitoreo</t>
  </si>
  <si>
    <t xml:space="preserve">Pre-enfriamiento </t>
  </si>
  <si>
    <t>Barrido simple</t>
  </si>
  <si>
    <t>Colocación/Retiro de precintos/etiquetas</t>
  </si>
  <si>
    <t>• Los servicios se encuentran descritos en el  Procedimiento de Aplicación de Tarifas.</t>
  </si>
  <si>
    <t>II. CARGA FRACCIONADA</t>
  </si>
  <si>
    <r>
      <t>• La tarifa de Alquiler de Amarradero incluye amarre y desamarre. Se cuenta desde la 1</t>
    </r>
    <r>
      <rPr>
        <vertAlign val="superscript"/>
        <sz val="9"/>
        <color rgb="FF000000"/>
        <rFont val="Trebuchet MS"/>
        <family val="2"/>
      </rPr>
      <t xml:space="preserve">a </t>
    </r>
    <r>
      <rPr>
        <sz val="9"/>
        <color rgb="FF000000"/>
        <rFont val="Trebuchet MS"/>
        <family val="2"/>
      </rPr>
      <t xml:space="preserve">espía dada en amarra hasta la ultima </t>
    </r>
  </si>
  <si>
    <t>B.  SERVICIOS ESTANDAR CARGA FRACCIONADA</t>
  </si>
  <si>
    <t>1.   EMBARQUE/DESCARGA - Carga fraccionada</t>
  </si>
  <si>
    <t>Movilización de Carga Fraccionada</t>
  </si>
  <si>
    <t>Almacenaje Carga Fraccionada</t>
  </si>
  <si>
    <r>
      <t>TM o m</t>
    </r>
    <r>
      <rPr>
        <vertAlign val="superscript"/>
        <sz val="9"/>
        <color rgb="FF000000"/>
        <rFont val="Trebuchet MS"/>
        <family val="2"/>
      </rPr>
      <t>3</t>
    </r>
  </si>
  <si>
    <r>
      <t>TM o m</t>
    </r>
    <r>
      <rPr>
        <vertAlign val="superscript"/>
        <sz val="9"/>
        <color rgb="FF000000"/>
        <rFont val="Trebuchet MS"/>
        <family val="2"/>
      </rPr>
      <t>3</t>
    </r>
    <r>
      <rPr>
        <sz val="9"/>
        <color rgb="FF000000"/>
        <rFont val="Trebuchet MS"/>
        <family val="2"/>
      </rPr>
      <t>/día o fracción</t>
    </r>
  </si>
  <si>
    <t>Del día 1 al 10 (Incluido en Servicio Estándar)</t>
  </si>
  <si>
    <t>Movilización de carga a otra bodega</t>
  </si>
  <si>
    <t>Movilización de carga a otra bodega via muelle</t>
  </si>
  <si>
    <t>Otros Servicios Especiales a Carga Fraccionada</t>
  </si>
  <si>
    <t>Vehiculo</t>
  </si>
  <si>
    <t>TM o m3</t>
  </si>
  <si>
    <t>Pesaje Adicional</t>
  </si>
  <si>
    <t>50% adicional</t>
  </si>
  <si>
    <t>Adicional Carga Peligrosa N2</t>
  </si>
  <si>
    <t xml:space="preserve">(N2) Aplica sobre el almacenaje Carga Fraccionada </t>
  </si>
  <si>
    <t xml:space="preserve">B.  SERVICIOS ESTANDAR CARGA GRANEL SOLIDO </t>
  </si>
  <si>
    <t>1.   EMBARQUE/DESCARGA - Carga Granel Sólido</t>
  </si>
  <si>
    <t>Alquiler de Amarradero*</t>
  </si>
  <si>
    <t xml:space="preserve">*La tarifa de Alquiler de Amarradero incluye amarre y desamarre. Se cuenta desde la 1a espía dada en amarra hasta la última espía suelta en desamarre </t>
  </si>
  <si>
    <t xml:space="preserve">Embarque/Descarga Cereal a Granel </t>
  </si>
  <si>
    <t xml:space="preserve">Embarque/Descarga Otras Cargas Secas a Granel </t>
  </si>
  <si>
    <t xml:space="preserve">Embarque/Descarga Mineral a Granel </t>
  </si>
  <si>
    <r>
      <t>TM</t>
    </r>
    <r>
      <rPr>
        <sz val="9"/>
        <color rgb="FF000000"/>
        <rFont val="Trebuchet MS"/>
        <family val="2"/>
      </rPr>
      <t>/día o fracción</t>
    </r>
  </si>
  <si>
    <t>III. GRANEL SÓLIDO</t>
  </si>
  <si>
    <t>IV. GRANEL LÍQUIDO</t>
  </si>
  <si>
    <t>B.  SERVICIOS ESTANDAR CARGA GRANEL LÍQUIDO</t>
  </si>
  <si>
    <t>1.   EMBARQUE/DESCARGA - Carga Granel Líquido</t>
  </si>
  <si>
    <t>Embarque/Descarga Granel Líquido</t>
  </si>
  <si>
    <t>V. PASAJEROS</t>
  </si>
  <si>
    <t>B.  SERVICIOS ESTANDAR AL PASAJERO</t>
  </si>
  <si>
    <t>1.   SERVICIOS ESTANDAR AL PASAJERO</t>
  </si>
  <si>
    <t>Pasajeros</t>
  </si>
  <si>
    <t>PAX</t>
  </si>
  <si>
    <t>Otros Servicios Especiales a la Carga - Granel Líquido</t>
  </si>
  <si>
    <t>IMPORTACIÓN / EXPORTACIÓN/CABOTAJE/TRANSBORDO</t>
  </si>
  <si>
    <t>Limpieza de Muelle</t>
  </si>
  <si>
    <t>Limpieza de Equipos</t>
  </si>
  <si>
    <t>Camión</t>
  </si>
  <si>
    <t>Emisión de Constancia de Peso</t>
  </si>
  <si>
    <t>VI. CARGA RODANTE</t>
  </si>
  <si>
    <t>B.  SERVICIOS ESTANDAR CARGA RODANTE</t>
  </si>
  <si>
    <t>1.   EMBARQUE/DESCARGA - Carga Rodante</t>
  </si>
  <si>
    <t>Embarque/Descarga Carga Rodante</t>
  </si>
  <si>
    <t>Almacenaje Carga Rodante - Livianos</t>
  </si>
  <si>
    <t>Almacenaje Carga Rodante - Maquinaria</t>
  </si>
  <si>
    <t>Otros Servicios Especiales Carga Rodante</t>
  </si>
  <si>
    <t>VII. OTROS SERVICIOS ESPECIALES</t>
  </si>
  <si>
    <t>Cambio de Amarradero</t>
  </si>
  <si>
    <t>Suministro de agua a las naves - porción nave</t>
  </si>
  <si>
    <t>Suministro de agua a las naves (conexión y desconexión) - porción nave</t>
  </si>
  <si>
    <t>Por operación</t>
  </si>
  <si>
    <t>Retiro y Disposición de Residuos - porción nave</t>
  </si>
  <si>
    <t>Retiro y Disposicion de Residuos Peligrosos - porción nave</t>
  </si>
  <si>
    <t xml:space="preserve">1.  SERVICIOS ESPECIALES - NAVE </t>
  </si>
  <si>
    <t>Emisión de certificados</t>
  </si>
  <si>
    <t>Documento</t>
  </si>
  <si>
    <t>Re-emisión de facturas</t>
  </si>
  <si>
    <t>Control PBIP operaciones no regulares</t>
  </si>
  <si>
    <t>Retiro y disposición de material de trinca</t>
  </si>
  <si>
    <t>Pesaje extraordinario</t>
  </si>
  <si>
    <t xml:space="preserve">Hora o fracción </t>
  </si>
  <si>
    <t>Truck Móvil</t>
  </si>
  <si>
    <t>Oficinas</t>
  </si>
  <si>
    <t>3.  ALQUILER - MAQUINARIA E INSTALACIONES</t>
  </si>
  <si>
    <r>
      <t>m</t>
    </r>
    <r>
      <rPr>
        <vertAlign val="superscript"/>
        <sz val="9"/>
        <color rgb="FF000000"/>
        <rFont val="Trebuchet MS"/>
        <family val="2"/>
      </rPr>
      <t>2</t>
    </r>
    <r>
      <rPr>
        <sz val="9"/>
        <color rgb="FF000000"/>
        <rFont val="Trebuchet MS"/>
        <family val="2"/>
      </rPr>
      <t>/día</t>
    </r>
  </si>
  <si>
    <r>
      <t>m</t>
    </r>
    <r>
      <rPr>
        <vertAlign val="superscript"/>
        <sz val="9"/>
        <color rgb="FF000000"/>
        <rFont val="Trebuchet MS"/>
        <family val="2"/>
      </rPr>
      <t>2</t>
    </r>
    <r>
      <rPr>
        <sz val="9"/>
        <color rgb="FF000000"/>
        <rFont val="Trebuchet MS"/>
        <family val="2"/>
      </rPr>
      <t>/mes</t>
    </r>
  </si>
  <si>
    <t>Manipuleo Carga Fraccionada</t>
  </si>
  <si>
    <t>Manipuleo Carga Rodante</t>
  </si>
  <si>
    <t>Transferencia Carga Fraccionada</t>
  </si>
  <si>
    <t>Transferencia Carga Rodante</t>
  </si>
  <si>
    <t>VIII. DESCUENTOS Y RECARGOS</t>
  </si>
  <si>
    <t>1. DESCUENTOS</t>
  </si>
  <si>
    <t>1.  EMBARQUE Y DESCARGA - Graneles</t>
  </si>
  <si>
    <t>A.  SERVICIOS A LA NAVE</t>
  </si>
  <si>
    <t>IMPORTACIÓN / EXPORTACIÓN/CABOTAJE</t>
  </si>
  <si>
    <t>Actividad</t>
  </si>
  <si>
    <t>25% adicional</t>
  </si>
  <si>
    <t>100% adicional</t>
  </si>
  <si>
    <t>Servicio de Acceso (N1)</t>
  </si>
  <si>
    <t xml:space="preserve">N1. Servicio de Linea Regular de Transporte de Contenedores. </t>
  </si>
  <si>
    <t>Concentrado de Mineral (N2)</t>
  </si>
  <si>
    <t>N2. Plazo de descuento: 30 meses - Los plazos de vigencia de los dsctos culminarán si adicionalmente  a la verificación del plazo el Concesionario puede prestar</t>
  </si>
  <si>
    <t>Otros Graneles Sólidos (N3)</t>
  </si>
  <si>
    <t xml:space="preserve">N3. Plazo de descuento: 24 meses - Los plazos de vigencia de los dsctos culminarán si adicionalmente  a la verificación del plazo el Concesionario puede prestar </t>
  </si>
  <si>
    <t xml:space="preserve">el servicio de almacenaje dentro del recinto portuario. Este servicio será considerado parte del servicio Estándar. </t>
  </si>
  <si>
    <t>*La tarifa de Alquiler de Amarradero incluye amarre y desamarre. Se cuenta desde la 1a espía dada en amarra hasta la última espía suelta en desamarre.</t>
  </si>
  <si>
    <t xml:space="preserve">Cambio de Banda de nave </t>
  </si>
  <si>
    <t>Autorización de Trabajos en Caliente</t>
  </si>
  <si>
    <t>Manipuleo Ctdr Full</t>
  </si>
  <si>
    <t>Manipuleo Ctdr Empty</t>
  </si>
  <si>
    <t>Manipuleo  Contenedores</t>
  </si>
  <si>
    <t>Manipuleo Recepción/Despacho - Zona Stacking</t>
  </si>
  <si>
    <t xml:space="preserve">Transferencia </t>
  </si>
  <si>
    <t>Transferencia Ctdr Full</t>
  </si>
  <si>
    <t>Transferencia Ctdr Empty</t>
  </si>
  <si>
    <t>Control y Monitoreo Ambiental</t>
  </si>
  <si>
    <t xml:space="preserve">Ocupación de área </t>
  </si>
  <si>
    <t>Alquiler de Grúa Móvil</t>
  </si>
  <si>
    <t xml:space="preserve">A tratar </t>
  </si>
  <si>
    <t>Embarque/Descarga Ctdr 20" Full Porción Nave</t>
  </si>
  <si>
    <t>Embarque/Descarga Ctdr 40" Full Porción Tierra</t>
  </si>
  <si>
    <t>Embarque/Descarga Ctdr 20" Full Porción Tierra</t>
  </si>
  <si>
    <t>Embarque/Descarga Ctdr 40" Full Porción Nave</t>
  </si>
  <si>
    <t>Exonerado</t>
  </si>
  <si>
    <t>Consolidación/Desconsolidación</t>
  </si>
  <si>
    <t>espía suelta en desamarre.</t>
  </si>
  <si>
    <t>Embarque/Descarga Carga Fraccionada Porción Nave</t>
  </si>
  <si>
    <t>Embarque/Descarga Carga Fraccionada Porción Tierra</t>
  </si>
  <si>
    <t xml:space="preserve">Suministro de Energia para Reefers y Monitoreo </t>
  </si>
  <si>
    <t xml:space="preserve">Tarja Electrónica </t>
  </si>
  <si>
    <t>Adicional Movilización Carga de Proyecto (Sobredimensionada)</t>
  </si>
  <si>
    <t>(N1) Cargas mayores a 35 TM o 55 m3</t>
  </si>
  <si>
    <t>Manipuleo Carga Sobredimensionada</t>
  </si>
  <si>
    <t>Adicional Carga Sobredimensionada N1</t>
  </si>
  <si>
    <t xml:space="preserve">Limpieza de Muelle </t>
  </si>
  <si>
    <t>Consolidación/Desconsolidación Ctdr 20 Ft Carga a granel no Mineral</t>
  </si>
  <si>
    <t>Consolidación/Desconsolidación Ctdr 40 Ft Carga a granel no Mineral</t>
  </si>
  <si>
    <t xml:space="preserve">2.  OTROS SERVICIOS  ESPECIALES </t>
  </si>
  <si>
    <t>Toldeo de Camiones</t>
  </si>
  <si>
    <t xml:space="preserve">Transferencia Ctdr Autovolteable </t>
  </si>
  <si>
    <t xml:space="preserve">Manipuleo Ctdr Autovolteable </t>
  </si>
  <si>
    <t xml:space="preserve">Contenedor </t>
  </si>
  <si>
    <t>Contenedor</t>
  </si>
  <si>
    <t>Embarque/Descarga Carga de Proyectos</t>
  </si>
  <si>
    <t>Almacenaje Carga de Proyectos del día 1 en adelante</t>
  </si>
  <si>
    <r>
      <t>m</t>
    </r>
    <r>
      <rPr>
        <vertAlign val="superscript"/>
        <sz val="9"/>
        <color rgb="FF000000"/>
        <rFont val="Trebuchet MS"/>
        <family val="2"/>
      </rPr>
      <t>2</t>
    </r>
    <r>
      <rPr>
        <sz val="9"/>
        <color rgb="FF000000"/>
        <rFont val="Trebuchet MS"/>
        <family val="2"/>
      </rPr>
      <t xml:space="preserve"> día o fracción </t>
    </r>
  </si>
  <si>
    <t>Tarifa  US$</t>
  </si>
  <si>
    <t>Emisión de Fotocheck</t>
  </si>
  <si>
    <t>Alquiler de Amarradero Naves Menores - Pesca Artesanal</t>
  </si>
  <si>
    <t>Alquiler de Amarradero Remolcadores</t>
  </si>
  <si>
    <t>RAM/Mes</t>
  </si>
  <si>
    <t xml:space="preserve">*Para las Cargas de Cabotaje se aplica un descuento de 30% adicional sobre la tarifa descontada de Graneles. </t>
  </si>
  <si>
    <t>Trasegado Contenedor a bordo</t>
  </si>
  <si>
    <t>SALAVERRY TERMINAL INTERNACIONAL S.A. en cumplimiento al Reglamento General de Tarifas de OSITRAN, hace de conocimiento de sus Usuarios las Tarifas por Servicios Estándar y Especiales que entraran en vigencia a partir del 31 de octubre del año en curso.</t>
  </si>
  <si>
    <t xml:space="preserve">*Para contenedores de dimensiones distintas a los de 20 y 40 pies se aplicará la Formúla contenida en el Anexo 5 del Contrato de Concesión. </t>
  </si>
  <si>
    <t>Metro-eslora/hora o fracción</t>
  </si>
  <si>
    <t>Suministro de Energía y Monitoreo*</t>
  </si>
  <si>
    <t>*El servicio de refrigerado incluye: Conexión/Desconexión una sola vez durante la refrigeración, energía, inspección y</t>
  </si>
  <si>
    <t xml:space="preserve">monitoreo. </t>
  </si>
  <si>
    <t>Servicio Especial Contenedores Clasificación IMO/OOG (N1)</t>
  </si>
  <si>
    <t>Servicio Especial Carga Fraccionada Clasificación IMO (N1)</t>
  </si>
  <si>
    <t>Servicio Especial Carga Rodante Clasificación IMO (N1)</t>
  </si>
  <si>
    <t>Servicio Especial Carga Granel Sólido Clasificación IMO (N1)</t>
  </si>
  <si>
    <t>Servicio Especial Carga Líquido Sólido Clasificación IMO (N1)</t>
  </si>
  <si>
    <t xml:space="preserve">N1 Los incrementos aplican sobre la tarifa del servicio que se vaya a prestar (actividad) a los tipos de carga mencionados. </t>
  </si>
  <si>
    <t>• Las Tarifas en S/. incluyen IGV. Consideran S/. 3.30 como tipo de cambio referencial. Se aplicará el tipo de cambio del día.</t>
  </si>
  <si>
    <t>CONTENEDORES EMPTY (IMPO/EXPO)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</si>
</sst>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[$S/.-280A]\ * #,##0.00_ ;_ [$S/.-280A]\ * \-#,##0.00_ ;_ [$S/.-280A]\ * &quot;-&quot;??_ ;_ @_ 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9"/>
      <color rgb="FF000000"/>
      <name val="Trebuchet MS"/>
      <family val="2"/>
    </font>
    <font>
      <b/>
      <sz val="11"/>
      <color rgb="FF000000"/>
      <name val="Trebuchet MS"/>
      <family val="2"/>
    </font>
    <font>
      <sz val="10"/>
      <name val="Trebuchet MS"/>
      <family val="2"/>
    </font>
    <font>
      <sz val="11"/>
      <color rgb="FF000000"/>
      <name val="Trebuchet MS"/>
      <family val="2"/>
    </font>
    <font>
      <b/>
      <i/>
      <sz val="10"/>
      <color rgb="FF000000"/>
      <name val="Trebuchet MS"/>
      <family val="2"/>
    </font>
    <font>
      <sz val="10"/>
      <color rgb="FF000000"/>
      <name val="Trebuchet MS"/>
      <family val="2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b/>
      <sz val="10"/>
      <color rgb="FFFF0000"/>
      <name val="Trebuchet MS"/>
      <family val="2"/>
    </font>
    <font>
      <sz val="8"/>
      <color rgb="FF000000"/>
      <name val="Trebuchet MS"/>
      <family val="2"/>
    </font>
    <font>
      <b/>
      <sz val="9"/>
      <color theme="1"/>
      <name val="Trebuchet MS"/>
      <family val="2"/>
    </font>
    <font>
      <b/>
      <sz val="9"/>
      <color rgb="FF002060"/>
      <name val="Trebuchet MS"/>
      <family val="2"/>
    </font>
    <font>
      <sz val="9"/>
      <color rgb="FF002060"/>
      <name val="Trebuchet MS"/>
      <family val="2"/>
    </font>
    <font>
      <i/>
      <sz val="10"/>
      <color rgb="FF000000"/>
      <name val="Trebuchet MS"/>
      <family val="2"/>
    </font>
    <font>
      <sz val="9"/>
      <color rgb="FF000000"/>
      <name val="Trebuchet MS"/>
      <family val="2"/>
    </font>
    <font>
      <b/>
      <sz val="9"/>
      <name val="Trebuchet MS"/>
      <family val="2"/>
    </font>
    <font>
      <sz val="9"/>
      <name val="Trebuchet MS"/>
      <family val="2"/>
    </font>
    <font>
      <sz val="9"/>
      <color theme="1"/>
      <name val="Trebuchet MS"/>
      <family val="2"/>
    </font>
    <font>
      <b/>
      <sz val="9"/>
      <color theme="0"/>
      <name val="Trebuchet MS"/>
      <family val="2"/>
    </font>
    <font>
      <sz val="9"/>
      <color theme="0"/>
      <name val="Trebuchet MS"/>
      <family val="2"/>
    </font>
    <font>
      <sz val="9"/>
      <color rgb="FF001F5F"/>
      <name val="Trebuchet MS"/>
      <family val="2"/>
    </font>
    <font>
      <b/>
      <sz val="9"/>
      <color rgb="FF001F5F"/>
      <name val="Trebuchet MS"/>
      <family val="2"/>
    </font>
    <font>
      <b/>
      <i/>
      <sz val="9"/>
      <color rgb="FF000000"/>
      <name val="Trebuchet MS"/>
      <family val="2"/>
    </font>
    <font>
      <sz val="8"/>
      <color theme="1"/>
      <name val="Trebuchet MS"/>
      <family val="2"/>
    </font>
    <font>
      <sz val="8"/>
      <name val="Trebuchet MS"/>
      <family val="2"/>
    </font>
    <font>
      <vertAlign val="superscript"/>
      <sz val="9"/>
      <color rgb="FF000000"/>
      <name val="Trebuchet MS"/>
      <family val="2"/>
    </font>
    <font>
      <sz val="7"/>
      <color rgb="FF000000"/>
      <name val="Trebuchet MS"/>
      <family val="2"/>
    </font>
    <font>
      <sz val="7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1" fillId="0" borderId="0" xfId="0" applyFont="1" applyFill="1" applyAlignment="1"/>
    <xf numFmtId="0" fontId="1" fillId="0" borderId="0" xfId="0" applyFont="1" applyFill="1"/>
    <xf numFmtId="0" fontId="2" fillId="0" borderId="0" xfId="0" applyFont="1" applyFill="1"/>
    <xf numFmtId="0" fontId="1" fillId="0" borderId="0" xfId="0" applyFont="1"/>
    <xf numFmtId="49" fontId="3" fillId="0" borderId="0" xfId="0" applyNumberFormat="1" applyFont="1" applyFill="1" applyAlignment="1">
      <alignment horizontal="right"/>
    </xf>
    <xf numFmtId="49" fontId="4" fillId="0" borderId="0" xfId="0" applyNumberFormat="1" applyFont="1" applyFill="1" applyAlignment="1">
      <alignment vertical="center"/>
    </xf>
    <xf numFmtId="14" fontId="5" fillId="0" borderId="0" xfId="0" applyNumberFormat="1" applyFont="1" applyFill="1" applyAlignment="1"/>
    <xf numFmtId="49" fontId="4" fillId="0" borderId="0" xfId="0" applyNumberFormat="1" applyFont="1" applyFill="1"/>
    <xf numFmtId="49" fontId="6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 wrapText="1"/>
    </xf>
    <xf numFmtId="49" fontId="7" fillId="0" borderId="0" xfId="0" applyNumberFormat="1" applyFont="1" applyFill="1" applyAlignment="1">
      <alignment horizontal="right"/>
    </xf>
    <xf numFmtId="15" fontId="7" fillId="0" borderId="0" xfId="0" applyNumberFormat="1" applyFont="1" applyFill="1" applyAlignment="1">
      <alignment horizontal="left" vertical="center" wrapText="1"/>
    </xf>
    <xf numFmtId="0" fontId="1" fillId="0" borderId="0" xfId="0" applyFont="1" applyAlignment="1"/>
    <xf numFmtId="0" fontId="2" fillId="0" borderId="0" xfId="0" applyFont="1"/>
    <xf numFmtId="0" fontId="9" fillId="0" borderId="0" xfId="0" applyFont="1"/>
    <xf numFmtId="2" fontId="8" fillId="0" borderId="0" xfId="0" applyNumberFormat="1" applyFont="1" applyFill="1" applyBorder="1"/>
    <xf numFmtId="0" fontId="9" fillId="0" borderId="0" xfId="0" applyFont="1" applyFill="1"/>
    <xf numFmtId="0" fontId="10" fillId="0" borderId="0" xfId="0" applyFont="1"/>
    <xf numFmtId="49" fontId="8" fillId="0" borderId="0" xfId="0" applyNumberFormat="1" applyFont="1" applyFill="1" applyAlignment="1"/>
    <xf numFmtId="2" fontId="9" fillId="0" borderId="0" xfId="0" applyNumberFormat="1" applyFont="1" applyAlignment="1">
      <alignment horizontal="center" wrapText="1"/>
    </xf>
    <xf numFmtId="0" fontId="11" fillId="0" borderId="0" xfId="0" applyFont="1"/>
    <xf numFmtId="49" fontId="13" fillId="0" borderId="0" xfId="0" applyNumberFormat="1" applyFont="1" applyAlignment="1">
      <alignment horizontal="right"/>
    </xf>
    <xf numFmtId="49" fontId="14" fillId="2" borderId="3" xfId="0" applyNumberFormat="1" applyFont="1" applyFill="1" applyBorder="1" applyAlignment="1"/>
    <xf numFmtId="0" fontId="15" fillId="2" borderId="2" xfId="0" applyFont="1" applyFill="1" applyBorder="1" applyAlignment="1">
      <alignment horizontal="center"/>
    </xf>
    <xf numFmtId="0" fontId="15" fillId="2" borderId="4" xfId="0" applyFont="1" applyFill="1" applyBorder="1"/>
    <xf numFmtId="0" fontId="15" fillId="2" borderId="2" xfId="0" applyFont="1" applyFill="1" applyBorder="1"/>
    <xf numFmtId="49" fontId="17" fillId="0" borderId="0" xfId="0" applyNumberFormat="1" applyFont="1" applyFill="1" applyBorder="1" applyAlignment="1">
      <alignment horizontal="center"/>
    </xf>
    <xf numFmtId="2" fontId="17" fillId="0" borderId="0" xfId="0" applyNumberFormat="1" applyFont="1" applyFill="1" applyBorder="1"/>
    <xf numFmtId="49" fontId="8" fillId="0" borderId="0" xfId="0" applyNumberFormat="1" applyFont="1" applyFill="1" applyBorder="1" applyAlignment="1">
      <alignment horizontal="center"/>
    </xf>
    <xf numFmtId="2" fontId="19" fillId="0" borderId="11" xfId="0" applyNumberFormat="1" applyFont="1" applyBorder="1" applyAlignment="1">
      <alignment vertical="center"/>
    </xf>
    <xf numFmtId="49" fontId="8" fillId="0" borderId="0" xfId="0" applyNumberFormat="1" applyFont="1" applyFill="1" applyBorder="1" applyAlignment="1"/>
    <xf numFmtId="49" fontId="17" fillId="0" borderId="0" xfId="0" applyNumberFormat="1" applyFont="1" applyBorder="1" applyAlignment="1"/>
    <xf numFmtId="2" fontId="17" fillId="0" borderId="12" xfId="0" applyNumberFormat="1" applyFont="1" applyFill="1" applyBorder="1"/>
    <xf numFmtId="2" fontId="17" fillId="0" borderId="11" xfId="0" applyNumberFormat="1" applyFont="1" applyFill="1" applyBorder="1"/>
    <xf numFmtId="49" fontId="17" fillId="0" borderId="11" xfId="0" applyNumberFormat="1" applyFont="1" applyFill="1" applyBorder="1" applyAlignment="1">
      <alignment horizontal="center"/>
    </xf>
    <xf numFmtId="49" fontId="17" fillId="0" borderId="4" xfId="0" applyNumberFormat="1" applyFont="1" applyFill="1" applyBorder="1" applyAlignment="1">
      <alignment horizontal="center"/>
    </xf>
    <xf numFmtId="49" fontId="17" fillId="0" borderId="8" xfId="0" applyNumberFormat="1" applyFont="1" applyFill="1" applyBorder="1" applyAlignment="1">
      <alignment horizontal="center"/>
    </xf>
    <xf numFmtId="49" fontId="17" fillId="0" borderId="7" xfId="0" applyNumberFormat="1" applyFont="1" applyFill="1" applyBorder="1" applyAlignment="1">
      <alignment horizontal="center"/>
    </xf>
    <xf numFmtId="0" fontId="20" fillId="0" borderId="0" xfId="0" applyFont="1" applyAlignment="1"/>
    <xf numFmtId="0" fontId="19" fillId="0" borderId="0" xfId="0" applyFont="1" applyFill="1" applyAlignment="1"/>
    <xf numFmtId="0" fontId="18" fillId="0" borderId="0" xfId="0" applyFont="1" applyFill="1" applyAlignment="1"/>
    <xf numFmtId="0" fontId="21" fillId="0" borderId="0" xfId="0" applyFont="1" applyFill="1" applyAlignment="1">
      <alignment horizontal="right"/>
    </xf>
    <xf numFmtId="164" fontId="22" fillId="0" borderId="0" xfId="0" applyNumberFormat="1" applyFont="1" applyFill="1" applyAlignment="1">
      <alignment horizontal="right"/>
    </xf>
    <xf numFmtId="49" fontId="18" fillId="0" borderId="0" xfId="0" applyNumberFormat="1" applyFont="1" applyAlignment="1"/>
    <xf numFmtId="0" fontId="20" fillId="0" borderId="0" xfId="0" applyFont="1"/>
    <xf numFmtId="0" fontId="13" fillId="0" borderId="0" xfId="0" applyFont="1"/>
    <xf numFmtId="49" fontId="14" fillId="2" borderId="0" xfId="0" applyNumberFormat="1" applyFont="1" applyFill="1" applyAlignment="1"/>
    <xf numFmtId="0" fontId="20" fillId="3" borderId="0" xfId="0" applyFont="1" applyFill="1"/>
    <xf numFmtId="0" fontId="13" fillId="3" borderId="0" xfId="0" applyFont="1" applyFill="1"/>
    <xf numFmtId="49" fontId="14" fillId="2" borderId="1" xfId="0" applyNumberFormat="1" applyFont="1" applyFill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/>
    <xf numFmtId="49" fontId="19" fillId="0" borderId="0" xfId="0" applyNumberFormat="1" applyFont="1" applyBorder="1"/>
    <xf numFmtId="0" fontId="18" fillId="0" borderId="0" xfId="0" applyFont="1" applyBorder="1"/>
    <xf numFmtId="0" fontId="19" fillId="0" borderId="0" xfId="0" applyFont="1" applyBorder="1"/>
    <xf numFmtId="2" fontId="19" fillId="0" borderId="0" xfId="0" applyNumberFormat="1" applyFont="1" applyBorder="1"/>
    <xf numFmtId="0" fontId="15" fillId="3" borderId="0" xfId="0" applyFont="1" applyFill="1"/>
    <xf numFmtId="0" fontId="14" fillId="3" borderId="0" xfId="0" applyFont="1" applyFill="1"/>
    <xf numFmtId="2" fontId="15" fillId="3" borderId="0" xfId="0" applyNumberFormat="1" applyFont="1" applyFill="1"/>
    <xf numFmtId="0" fontId="19" fillId="0" borderId="0" xfId="0" applyFont="1"/>
    <xf numFmtId="0" fontId="18" fillId="0" borderId="0" xfId="0" applyFont="1"/>
    <xf numFmtId="2" fontId="19" fillId="0" borderId="0" xfId="0" applyNumberFormat="1" applyFont="1"/>
    <xf numFmtId="49" fontId="14" fillId="2" borderId="0" xfId="0" applyNumberFormat="1" applyFont="1" applyFill="1" applyAlignment="1">
      <alignment vertical="center"/>
    </xf>
    <xf numFmtId="0" fontId="14" fillId="2" borderId="4" xfId="0" applyFont="1" applyFill="1" applyBorder="1"/>
    <xf numFmtId="2" fontId="15" fillId="2" borderId="5" xfId="0" applyNumberFormat="1" applyFont="1" applyFill="1" applyBorder="1"/>
    <xf numFmtId="2" fontId="20" fillId="0" borderId="0" xfId="0" applyNumberFormat="1" applyFont="1" applyFill="1" applyBorder="1"/>
    <xf numFmtId="2" fontId="19" fillId="0" borderId="0" xfId="0" applyNumberFormat="1" applyFont="1" applyFill="1" applyBorder="1"/>
    <xf numFmtId="0" fontId="20" fillId="0" borderId="8" xfId="0" applyFont="1" applyBorder="1"/>
    <xf numFmtId="2" fontId="20" fillId="0" borderId="7" xfId="0" applyNumberFormat="1" applyFont="1" applyFill="1" applyBorder="1"/>
    <xf numFmtId="2" fontId="17" fillId="0" borderId="7" xfId="0" applyNumberFormat="1" applyFont="1" applyFill="1" applyBorder="1"/>
    <xf numFmtId="2" fontId="17" fillId="0" borderId="9" xfId="0" applyNumberFormat="1" applyFont="1" applyFill="1" applyBorder="1"/>
    <xf numFmtId="49" fontId="23" fillId="0" borderId="0" xfId="0" applyNumberFormat="1" applyFont="1"/>
    <xf numFmtId="49" fontId="24" fillId="0" borderId="0" xfId="0" applyNumberFormat="1" applyFont="1"/>
    <xf numFmtId="49" fontId="14" fillId="3" borderId="0" xfId="0" applyNumberFormat="1" applyFont="1" applyFill="1" applyAlignment="1"/>
    <xf numFmtId="49" fontId="19" fillId="0" borderId="10" xfId="0" applyNumberFormat="1" applyFont="1" applyBorder="1" applyAlignment="1"/>
    <xf numFmtId="49" fontId="17" fillId="0" borderId="11" xfId="0" applyNumberFormat="1" applyFont="1" applyBorder="1" applyAlignment="1">
      <alignment horizontal="center"/>
    </xf>
    <xf numFmtId="2" fontId="17" fillId="0" borderId="0" xfId="0" applyNumberFormat="1" applyFont="1" applyFill="1" applyBorder="1" applyAlignment="1">
      <alignment horizontal="center" vertical="center"/>
    </xf>
    <xf numFmtId="2" fontId="17" fillId="0" borderId="11" xfId="0" applyNumberFormat="1" applyFont="1" applyFill="1" applyBorder="1" applyAlignment="1">
      <alignment horizontal="center" vertical="center"/>
    </xf>
    <xf numFmtId="2" fontId="17" fillId="0" borderId="12" xfId="0" applyNumberFormat="1" applyFont="1" applyFill="1" applyBorder="1" applyAlignment="1">
      <alignment horizontal="center" vertical="center"/>
    </xf>
    <xf numFmtId="49" fontId="19" fillId="0" borderId="6" xfId="0" applyNumberFormat="1" applyFont="1" applyFill="1" applyBorder="1" applyAlignment="1"/>
    <xf numFmtId="2" fontId="17" fillId="0" borderId="7" xfId="0" applyNumberFormat="1" applyFont="1" applyFill="1" applyBorder="1" applyAlignment="1">
      <alignment horizontal="center" vertical="center"/>
    </xf>
    <xf numFmtId="49" fontId="17" fillId="0" borderId="0" xfId="0" applyNumberFormat="1" applyFont="1" applyBorder="1" applyAlignment="1">
      <alignment horizontal="center"/>
    </xf>
    <xf numFmtId="49" fontId="17" fillId="0" borderId="10" xfId="0" applyNumberFormat="1" applyFont="1" applyFill="1" applyBorder="1" applyAlignment="1"/>
    <xf numFmtId="49" fontId="17" fillId="0" borderId="2" xfId="0" applyNumberFormat="1" applyFont="1" applyFill="1" applyBorder="1" applyAlignment="1"/>
    <xf numFmtId="2" fontId="17" fillId="0" borderId="2" xfId="0" applyNumberFormat="1" applyFont="1" applyFill="1" applyBorder="1"/>
    <xf numFmtId="2" fontId="17" fillId="0" borderId="5" xfId="0" applyNumberFormat="1" applyFont="1" applyFill="1" applyBorder="1"/>
    <xf numFmtId="49" fontId="17" fillId="0" borderId="11" xfId="0" applyNumberFormat="1" applyFont="1" applyFill="1" applyBorder="1" applyAlignment="1"/>
    <xf numFmtId="49" fontId="17" fillId="0" borderId="7" xfId="0" applyNumberFormat="1" applyFont="1" applyFill="1" applyBorder="1" applyAlignment="1"/>
    <xf numFmtId="49" fontId="17" fillId="0" borderId="0" xfId="0" applyNumberFormat="1" applyFont="1" applyFill="1" applyBorder="1" applyAlignment="1"/>
    <xf numFmtId="2" fontId="15" fillId="2" borderId="2" xfId="0" applyNumberFormat="1" applyFont="1" applyFill="1" applyBorder="1"/>
    <xf numFmtId="0" fontId="20" fillId="0" borderId="0" xfId="0" applyFont="1" applyFill="1" applyAlignment="1"/>
    <xf numFmtId="0" fontId="20" fillId="0" borderId="0" xfId="0" applyFont="1" applyFill="1"/>
    <xf numFmtId="0" fontId="13" fillId="0" borderId="0" xfId="0" applyFont="1" applyFill="1"/>
    <xf numFmtId="49" fontId="3" fillId="0" borderId="0" xfId="0" applyNumberFormat="1" applyFont="1" applyFill="1" applyAlignment="1">
      <alignment vertical="center"/>
    </xf>
    <xf numFmtId="14" fontId="19" fillId="0" borderId="0" xfId="0" applyNumberFormat="1" applyFont="1" applyFill="1" applyAlignment="1"/>
    <xf numFmtId="49" fontId="3" fillId="0" borderId="0" xfId="0" applyNumberFormat="1" applyFont="1" applyFill="1"/>
    <xf numFmtId="49" fontId="17" fillId="0" borderId="0" xfId="0" applyNumberFormat="1" applyFont="1" applyFill="1" applyAlignment="1">
      <alignment horizontal="left" vertical="center" wrapText="1"/>
    </xf>
    <xf numFmtId="49" fontId="3" fillId="0" borderId="0" xfId="0" applyNumberFormat="1" applyFont="1" applyFill="1" applyAlignment="1">
      <alignment horizontal="left" vertical="center" wrapText="1"/>
    </xf>
    <xf numFmtId="49" fontId="25" fillId="0" borderId="0" xfId="0" applyNumberFormat="1" applyFont="1" applyFill="1" applyAlignment="1">
      <alignment horizontal="right"/>
    </xf>
    <xf numFmtId="15" fontId="25" fillId="0" borderId="0" xfId="0" applyNumberFormat="1" applyFont="1" applyFill="1" applyAlignment="1">
      <alignment horizontal="left" vertical="center" wrapText="1"/>
    </xf>
    <xf numFmtId="49" fontId="3" fillId="0" borderId="0" xfId="0" applyNumberFormat="1" applyFont="1" applyAlignment="1"/>
    <xf numFmtId="49" fontId="17" fillId="0" borderId="0" xfId="0" applyNumberFormat="1" applyFont="1" applyAlignment="1"/>
    <xf numFmtId="49" fontId="17" fillId="0" borderId="0" xfId="0" applyNumberFormat="1" applyFont="1" applyAlignment="1">
      <alignment horizontal="left" indent="1"/>
    </xf>
    <xf numFmtId="0" fontId="26" fillId="0" borderId="0" xfId="0" applyFont="1"/>
    <xf numFmtId="0" fontId="20" fillId="0" borderId="0" xfId="0" applyFont="1" applyBorder="1"/>
    <xf numFmtId="2" fontId="20" fillId="0" borderId="11" xfId="0" applyNumberFormat="1" applyFont="1" applyFill="1" applyBorder="1"/>
    <xf numFmtId="0" fontId="15" fillId="2" borderId="3" xfId="0" applyFont="1" applyFill="1" applyBorder="1" applyAlignment="1">
      <alignment horizontal="center"/>
    </xf>
    <xf numFmtId="49" fontId="17" fillId="0" borderId="10" xfId="0" applyNumberFormat="1" applyFont="1" applyFill="1" applyBorder="1" applyAlignment="1">
      <alignment horizontal="center"/>
    </xf>
    <xf numFmtId="49" fontId="17" fillId="0" borderId="6" xfId="0" applyNumberFormat="1" applyFont="1" applyFill="1" applyBorder="1" applyAlignment="1">
      <alignment horizontal="center"/>
    </xf>
    <xf numFmtId="2" fontId="15" fillId="2" borderId="3" xfId="0" applyNumberFormat="1" applyFont="1" applyFill="1" applyBorder="1"/>
    <xf numFmtId="2" fontId="17" fillId="0" borderId="10" xfId="0" applyNumberFormat="1" applyFont="1" applyFill="1" applyBorder="1"/>
    <xf numFmtId="2" fontId="15" fillId="2" borderId="4" xfId="0" applyNumberFormat="1" applyFont="1" applyFill="1" applyBorder="1"/>
    <xf numFmtId="49" fontId="14" fillId="2" borderId="5" xfId="0" applyNumberFormat="1" applyFont="1" applyFill="1" applyBorder="1" applyAlignment="1">
      <alignment vertical="center"/>
    </xf>
    <xf numFmtId="0" fontId="15" fillId="2" borderId="5" xfId="0" applyFont="1" applyFill="1" applyBorder="1" applyAlignment="1">
      <alignment horizontal="center"/>
    </xf>
    <xf numFmtId="49" fontId="14" fillId="2" borderId="4" xfId="0" applyNumberFormat="1" applyFont="1" applyFill="1" applyBorder="1" applyAlignment="1"/>
    <xf numFmtId="49" fontId="14" fillId="2" borderId="5" xfId="0" applyNumberFormat="1" applyFont="1" applyFill="1" applyBorder="1" applyAlignment="1"/>
    <xf numFmtId="49" fontId="17" fillId="3" borderId="12" xfId="0" applyNumberFormat="1" applyFont="1" applyFill="1" applyBorder="1" applyAlignment="1"/>
    <xf numFmtId="49" fontId="14" fillId="3" borderId="0" xfId="0" applyNumberFormat="1" applyFont="1" applyFill="1" applyAlignment="1">
      <alignment horizontal="center" wrapText="1"/>
    </xf>
    <xf numFmtId="2" fontId="20" fillId="0" borderId="8" xfId="0" applyNumberFormat="1" applyFont="1" applyFill="1" applyBorder="1"/>
    <xf numFmtId="49" fontId="19" fillId="0" borderId="0" xfId="0" applyNumberFormat="1" applyFont="1" applyFill="1" applyBorder="1" applyAlignment="1"/>
    <xf numFmtId="2" fontId="17" fillId="0" borderId="0" xfId="0" applyNumberFormat="1" applyFont="1" applyBorder="1" applyAlignment="1">
      <alignment horizont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/>
    <xf numFmtId="49" fontId="29" fillId="0" borderId="0" xfId="0" applyNumberFormat="1" applyFont="1" applyFill="1" applyBorder="1" applyAlignment="1"/>
    <xf numFmtId="49" fontId="29" fillId="0" borderId="0" xfId="0" applyNumberFormat="1" applyFont="1" applyBorder="1" applyAlignment="1"/>
    <xf numFmtId="15" fontId="25" fillId="0" borderId="0" xfId="0" applyNumberFormat="1" applyFont="1" applyFill="1" applyAlignment="1">
      <alignment horizontal="right" vertical="center" wrapText="1"/>
    </xf>
    <xf numFmtId="49" fontId="18" fillId="0" borderId="0" xfId="0" applyNumberFormat="1" applyFont="1" applyFill="1" applyAlignment="1">
      <alignment vertical="center" wrapText="1"/>
    </xf>
    <xf numFmtId="49" fontId="17" fillId="0" borderId="7" xfId="0" applyNumberFormat="1" applyFont="1" applyBorder="1" applyAlignment="1">
      <alignment horizontal="center" vertical="center"/>
    </xf>
    <xf numFmtId="49" fontId="14" fillId="2" borderId="2" xfId="0" applyNumberFormat="1" applyFont="1" applyFill="1" applyBorder="1" applyAlignment="1"/>
    <xf numFmtId="0" fontId="19" fillId="0" borderId="10" xfId="0" applyFont="1" applyBorder="1" applyAlignment="1"/>
    <xf numFmtId="0" fontId="19" fillId="0" borderId="11" xfId="0" applyFont="1" applyBorder="1" applyAlignment="1">
      <alignment horizontal="center" vertical="center"/>
    </xf>
    <xf numFmtId="0" fontId="19" fillId="0" borderId="11" xfId="0" applyFont="1" applyBorder="1" applyAlignment="1">
      <alignment vertical="center"/>
    </xf>
    <xf numFmtId="2" fontId="19" fillId="0" borderId="12" xfId="0" applyNumberFormat="1" applyFont="1" applyBorder="1" applyAlignment="1">
      <alignment vertical="center"/>
    </xf>
    <xf numFmtId="0" fontId="19" fillId="0" borderId="7" xfId="0" applyFont="1" applyBorder="1" applyAlignment="1">
      <alignment horizontal="center" vertical="center"/>
    </xf>
    <xf numFmtId="2" fontId="19" fillId="0" borderId="8" xfId="0" applyNumberFormat="1" applyFont="1" applyBorder="1" applyAlignment="1">
      <alignment vertical="center"/>
    </xf>
    <xf numFmtId="2" fontId="19" fillId="0" borderId="7" xfId="0" applyNumberFormat="1" applyFont="1" applyBorder="1" applyAlignment="1">
      <alignment vertical="center"/>
    </xf>
    <xf numFmtId="0" fontId="20" fillId="0" borderId="12" xfId="0" applyFont="1" applyBorder="1"/>
    <xf numFmtId="49" fontId="14" fillId="2" borderId="2" xfId="0" applyNumberFormat="1" applyFont="1" applyFill="1" applyBorder="1" applyAlignment="1">
      <alignment horizontal="left" vertical="center"/>
    </xf>
    <xf numFmtId="49" fontId="18" fillId="4" borderId="4" xfId="0" applyNumberFormat="1" applyFont="1" applyFill="1" applyBorder="1" applyAlignment="1">
      <alignment horizontal="center" vertical="center" wrapText="1"/>
    </xf>
    <xf numFmtId="49" fontId="18" fillId="4" borderId="2" xfId="0" applyNumberFormat="1" applyFont="1" applyFill="1" applyBorder="1" applyAlignment="1">
      <alignment horizontal="center" vertical="center" wrapText="1"/>
    </xf>
    <xf numFmtId="49" fontId="18" fillId="4" borderId="5" xfId="0" applyNumberFormat="1" applyFont="1" applyFill="1" applyBorder="1" applyAlignment="1">
      <alignment horizontal="center" vertical="center"/>
    </xf>
    <xf numFmtId="4" fontId="19" fillId="0" borderId="12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4" fontId="27" fillId="0" borderId="9" xfId="0" applyNumberFormat="1" applyFont="1" applyBorder="1" applyAlignment="1">
      <alignment vertical="center"/>
    </xf>
    <xf numFmtId="49" fontId="17" fillId="0" borderId="0" xfId="0" applyNumberFormat="1" applyFont="1" applyBorder="1" applyAlignment="1">
      <alignment vertical="center"/>
    </xf>
    <xf numFmtId="49" fontId="17" fillId="0" borderId="0" xfId="0" applyNumberFormat="1" applyFont="1" applyBorder="1" applyAlignment="1">
      <alignment horizontal="center" vertical="center"/>
    </xf>
    <xf numFmtId="2" fontId="17" fillId="0" borderId="0" xfId="0" applyNumberFormat="1" applyFont="1" applyBorder="1" applyAlignment="1">
      <alignment horizontal="right" vertical="center"/>
    </xf>
    <xf numFmtId="2" fontId="17" fillId="3" borderId="0" xfId="0" applyNumberFormat="1" applyFont="1" applyFill="1" applyBorder="1" applyAlignment="1">
      <alignment horizontal="right" vertical="center"/>
    </xf>
    <xf numFmtId="0" fontId="19" fillId="0" borderId="10" xfId="0" applyFont="1" applyBorder="1" applyAlignment="1">
      <alignment vertical="center"/>
    </xf>
    <xf numFmtId="0" fontId="19" fillId="0" borderId="6" xfId="0" applyFont="1" applyBorder="1" applyAlignment="1">
      <alignment vertical="center"/>
    </xf>
    <xf numFmtId="49" fontId="12" fillId="0" borderId="0" xfId="0" applyNumberFormat="1" applyFont="1" applyBorder="1" applyAlignment="1">
      <alignment vertical="center"/>
    </xf>
    <xf numFmtId="0" fontId="20" fillId="0" borderId="0" xfId="0" applyFont="1" applyAlignment="1">
      <alignment horizontal="left"/>
    </xf>
    <xf numFmtId="0" fontId="20" fillId="0" borderId="0" xfId="0" applyFont="1" applyFill="1" applyBorder="1" applyAlignment="1"/>
    <xf numFmtId="49" fontId="17" fillId="3" borderId="10" xfId="0" applyNumberFormat="1" applyFont="1" applyFill="1" applyBorder="1" applyAlignment="1"/>
    <xf numFmtId="49" fontId="14" fillId="2" borderId="1" xfId="0" applyNumberFormat="1" applyFont="1" applyFill="1" applyBorder="1" applyAlignment="1">
      <alignment horizontal="center" vertical="center"/>
    </xf>
    <xf numFmtId="49" fontId="14" fillId="2" borderId="13" xfId="0" applyNumberFormat="1" applyFont="1" applyFill="1" applyBorder="1" applyAlignment="1">
      <alignment vertical="center"/>
    </xf>
    <xf numFmtId="49" fontId="17" fillId="0" borderId="9" xfId="0" applyNumberFormat="1" applyFont="1" applyFill="1" applyBorder="1" applyAlignment="1">
      <alignment horizontal="center"/>
    </xf>
    <xf numFmtId="0" fontId="20" fillId="0" borderId="2" xfId="0" applyFont="1" applyBorder="1"/>
    <xf numFmtId="0" fontId="20" fillId="0" borderId="7" xfId="0" applyFont="1" applyBorder="1"/>
    <xf numFmtId="49" fontId="17" fillId="0" borderId="1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 vertical="center"/>
    </xf>
    <xf numFmtId="2" fontId="20" fillId="0" borderId="0" xfId="0" applyNumberFormat="1" applyFont="1" applyFill="1" applyBorder="1" applyAlignment="1">
      <alignment horizontal="center" vertical="center"/>
    </xf>
    <xf numFmtId="2" fontId="29" fillId="0" borderId="7" xfId="0" applyNumberFormat="1" applyFont="1" applyFill="1" applyBorder="1" applyAlignment="1">
      <alignment horizontal="center" vertical="center"/>
    </xf>
    <xf numFmtId="49" fontId="17" fillId="0" borderId="8" xfId="0" applyNumberFormat="1" applyFont="1" applyFill="1" applyBorder="1" applyAlignment="1"/>
    <xf numFmtId="2" fontId="20" fillId="0" borderId="7" xfId="0" applyNumberFormat="1" applyFont="1" applyFill="1" applyBorder="1" applyAlignment="1">
      <alignment horizontal="center" vertical="center"/>
    </xf>
    <xf numFmtId="4" fontId="9" fillId="0" borderId="0" xfId="0" applyNumberFormat="1" applyFont="1"/>
    <xf numFmtId="49" fontId="17" fillId="0" borderId="1" xfId="0" applyNumberFormat="1" applyFont="1" applyBorder="1" applyAlignment="1">
      <alignment horizontal="left" vertical="center"/>
    </xf>
    <xf numFmtId="49" fontId="17" fillId="0" borderId="1" xfId="0" applyNumberFormat="1" applyFont="1" applyBorder="1" applyAlignment="1">
      <alignment horizontal="center" vertical="center"/>
    </xf>
    <xf numFmtId="2" fontId="17" fillId="0" borderId="14" xfId="0" applyNumberFormat="1" applyFont="1" applyBorder="1" applyAlignment="1">
      <alignment horizontal="right" vertical="center"/>
    </xf>
    <xf numFmtId="2" fontId="17" fillId="0" borderId="1" xfId="0" applyNumberFormat="1" applyFont="1" applyBorder="1" applyAlignment="1">
      <alignment horizontal="center" vertical="center"/>
    </xf>
    <xf numFmtId="2" fontId="17" fillId="0" borderId="13" xfId="0" applyNumberFormat="1" applyFont="1" applyBorder="1" applyAlignment="1">
      <alignment horizontal="right" vertical="center"/>
    </xf>
    <xf numFmtId="2" fontId="20" fillId="3" borderId="0" xfId="0" applyNumberFormat="1" applyFont="1" applyFill="1" applyBorder="1"/>
    <xf numFmtId="2" fontId="17" fillId="3" borderId="11" xfId="0" applyNumberFormat="1" applyFont="1" applyFill="1" applyBorder="1" applyAlignment="1">
      <alignment horizontal="center" vertical="center"/>
    </xf>
    <xf numFmtId="2" fontId="17" fillId="3" borderId="12" xfId="0" applyNumberFormat="1" applyFont="1" applyFill="1" applyBorder="1"/>
    <xf numFmtId="2" fontId="17" fillId="3" borderId="11" xfId="0" applyNumberFormat="1" applyFont="1" applyFill="1" applyBorder="1"/>
    <xf numFmtId="2" fontId="20" fillId="3" borderId="7" xfId="0" applyNumberFormat="1" applyFont="1" applyFill="1" applyBorder="1"/>
    <xf numFmtId="2" fontId="17" fillId="3" borderId="7" xfId="0" applyNumberFormat="1" applyFont="1" applyFill="1" applyBorder="1"/>
    <xf numFmtId="2" fontId="19" fillId="3" borderId="0" xfId="0" applyNumberFormat="1" applyFont="1" applyFill="1" applyBorder="1"/>
    <xf numFmtId="2" fontId="17" fillId="3" borderId="12" xfId="0" applyNumberFormat="1" applyFont="1" applyFill="1" applyBorder="1" applyAlignment="1">
      <alignment horizontal="right" vertical="center"/>
    </xf>
    <xf numFmtId="2" fontId="17" fillId="3" borderId="9" xfId="0" applyNumberFormat="1" applyFont="1" applyFill="1" applyBorder="1"/>
    <xf numFmtId="49" fontId="17" fillId="0" borderId="15" xfId="0" applyNumberFormat="1" applyFont="1" applyFill="1" applyBorder="1" applyAlignment="1"/>
    <xf numFmtId="2" fontId="30" fillId="0" borderId="1" xfId="0" applyNumberFormat="1" applyFont="1" applyFill="1" applyBorder="1" applyAlignment="1">
      <alignment horizontal="center" vertical="center" wrapText="1"/>
    </xf>
    <xf numFmtId="2" fontId="19" fillId="0" borderId="14" xfId="0" applyNumberFormat="1" applyFont="1" applyFill="1" applyBorder="1"/>
    <xf numFmtId="2" fontId="19" fillId="0" borderId="1" xfId="0" applyNumberFormat="1" applyFont="1" applyFill="1" applyBorder="1" applyAlignment="1">
      <alignment horizontal="center" vertical="center"/>
    </xf>
    <xf numFmtId="2" fontId="19" fillId="0" borderId="13" xfId="0" applyNumberFormat="1" applyFont="1" applyFill="1" applyBorder="1"/>
    <xf numFmtId="2" fontId="19" fillId="0" borderId="15" xfId="0" applyNumberFormat="1" applyFont="1" applyFill="1" applyBorder="1" applyAlignment="1">
      <alignment horizontal="center" vertical="center"/>
    </xf>
    <xf numFmtId="2" fontId="19" fillId="0" borderId="1" xfId="0" applyNumberFormat="1" applyFont="1" applyFill="1" applyBorder="1"/>
    <xf numFmtId="49" fontId="16" fillId="0" borderId="0" xfId="0" applyNumberFormat="1" applyFont="1" applyFill="1" applyAlignment="1">
      <alignment horizontal="left" vertical="center" wrapText="1"/>
    </xf>
    <xf numFmtId="49" fontId="14" fillId="2" borderId="0" xfId="0" applyNumberFormat="1" applyFont="1" applyFill="1" applyAlignment="1">
      <alignment horizontal="center" vertical="center" wrapText="1"/>
    </xf>
    <xf numFmtId="49" fontId="14" fillId="2" borderId="0" xfId="0" applyNumberFormat="1" applyFont="1" applyFill="1" applyAlignment="1">
      <alignment horizontal="center" wrapText="1"/>
    </xf>
    <xf numFmtId="0" fontId="20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104775</xdr:rowOff>
    </xdr:from>
    <xdr:to>
      <xdr:col>0</xdr:col>
      <xdr:colOff>1812925</xdr:colOff>
      <xdr:row>3</xdr:row>
      <xdr:rowOff>19050</xdr:rowOff>
    </xdr:to>
    <xdr:pic>
      <xdr:nvPicPr>
        <xdr:cNvPr id="2" name="Imagen 1" descr="D:\Users\antenor.leon\Desktop\SALAVERRY\COMERCIAL\LOGO\LOGOTIPO HORIZONTAL PNG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04775"/>
          <a:ext cx="170815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104775</xdr:rowOff>
    </xdr:from>
    <xdr:to>
      <xdr:col>0</xdr:col>
      <xdr:colOff>1812925</xdr:colOff>
      <xdr:row>3</xdr:row>
      <xdr:rowOff>152400</xdr:rowOff>
    </xdr:to>
    <xdr:pic>
      <xdr:nvPicPr>
        <xdr:cNvPr id="2" name="Imagen 1" descr="D:\Users\antenor.leon\Desktop\SALAVERRY\COMERCIAL\LOGO\LOGOTIPO HORIZONTAL PNG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04775"/>
          <a:ext cx="1708150" cy="552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104775</xdr:rowOff>
    </xdr:from>
    <xdr:to>
      <xdr:col>0</xdr:col>
      <xdr:colOff>1812925</xdr:colOff>
      <xdr:row>3</xdr:row>
      <xdr:rowOff>152400</xdr:rowOff>
    </xdr:to>
    <xdr:pic>
      <xdr:nvPicPr>
        <xdr:cNvPr id="2" name="Imagen 1" descr="D:\Users\antenor.leon\Desktop\SALAVERRY\COMERCIAL\LOGO\LOGOTIPO HORIZONTAL PNG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04775"/>
          <a:ext cx="1708150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104775</xdr:rowOff>
    </xdr:from>
    <xdr:to>
      <xdr:col>0</xdr:col>
      <xdr:colOff>1812925</xdr:colOff>
      <xdr:row>3</xdr:row>
      <xdr:rowOff>152400</xdr:rowOff>
    </xdr:to>
    <xdr:pic>
      <xdr:nvPicPr>
        <xdr:cNvPr id="2" name="Imagen 1" descr="D:\Users\antenor.leon\Desktop\SALAVERRY\COMERCIAL\LOGO\LOGOTIPO HORIZONTAL PNG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04775"/>
          <a:ext cx="1708150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104775</xdr:rowOff>
    </xdr:from>
    <xdr:to>
      <xdr:col>0</xdr:col>
      <xdr:colOff>1812925</xdr:colOff>
      <xdr:row>3</xdr:row>
      <xdr:rowOff>152400</xdr:rowOff>
    </xdr:to>
    <xdr:pic>
      <xdr:nvPicPr>
        <xdr:cNvPr id="2" name="Imagen 1" descr="D:\Users\antenor.leon\Desktop\SALAVERRY\COMERCIAL\LOGO\LOGOTIPO HORIZONTAL PNG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04775"/>
          <a:ext cx="1708150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104775</xdr:rowOff>
    </xdr:from>
    <xdr:to>
      <xdr:col>0</xdr:col>
      <xdr:colOff>1812925</xdr:colOff>
      <xdr:row>3</xdr:row>
      <xdr:rowOff>152400</xdr:rowOff>
    </xdr:to>
    <xdr:pic>
      <xdr:nvPicPr>
        <xdr:cNvPr id="2" name="Imagen 1" descr="D:\Users\antenor.leon\Desktop\SALAVERRY\COMERCIAL\LOGO\LOGOTIPO HORIZONTAL PNG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04775"/>
          <a:ext cx="1708150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104775</xdr:rowOff>
    </xdr:from>
    <xdr:to>
      <xdr:col>0</xdr:col>
      <xdr:colOff>1812925</xdr:colOff>
      <xdr:row>3</xdr:row>
      <xdr:rowOff>152400</xdr:rowOff>
    </xdr:to>
    <xdr:pic>
      <xdr:nvPicPr>
        <xdr:cNvPr id="2" name="Imagen 1" descr="D:\Users\antenor.leon\Desktop\SALAVERRY\COMERCIAL\LOGO\LOGOTIPO HORIZONTAL PNG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04775"/>
          <a:ext cx="1708150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95250</xdr:rowOff>
    </xdr:from>
    <xdr:to>
      <xdr:col>0</xdr:col>
      <xdr:colOff>1774825</xdr:colOff>
      <xdr:row>3</xdr:row>
      <xdr:rowOff>142875</xdr:rowOff>
    </xdr:to>
    <xdr:pic>
      <xdr:nvPicPr>
        <xdr:cNvPr id="3" name="Imagen 2" descr="D:\Users\antenor.leon\Desktop\SALAVERRY\COMERCIAL\LOGO\LOGOTIPO HORIZONTAL PNG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1708150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1"/>
  <sheetViews>
    <sheetView showGridLines="0" topLeftCell="A90" zoomScaleNormal="100" workbookViewId="0">
      <selection activeCell="E21" sqref="E21"/>
    </sheetView>
  </sheetViews>
  <sheetFormatPr baseColWidth="10" defaultColWidth="11.453125" defaultRowHeight="14.5" x14ac:dyDescent="0.35"/>
  <cols>
    <col min="1" max="1" width="56" style="13" customWidth="1"/>
    <col min="2" max="2" width="16.7265625" style="4" customWidth="1"/>
    <col min="3" max="3" width="12.54296875" style="14" customWidth="1"/>
    <col min="4" max="4" width="12.7265625" style="4" customWidth="1"/>
    <col min="5" max="5" width="13.7265625" style="4" bestFit="1" customWidth="1"/>
    <col min="6" max="6" width="4.81640625" style="4" customWidth="1"/>
    <col min="7" max="7" width="11.453125" style="4"/>
    <col min="8" max="8" width="13.1796875" style="4" bestFit="1" customWidth="1"/>
    <col min="9" max="16384" width="11.453125" style="4"/>
  </cols>
  <sheetData>
    <row r="1" spans="1:5" x14ac:dyDescent="0.35">
      <c r="A1" s="1"/>
      <c r="B1" s="2"/>
      <c r="C1" s="3"/>
      <c r="D1" s="2"/>
    </row>
    <row r="2" spans="1:5" x14ac:dyDescent="0.35">
      <c r="A2" s="1"/>
      <c r="B2" s="2"/>
      <c r="C2" s="3"/>
      <c r="D2" s="2"/>
      <c r="E2" s="5" t="s">
        <v>0</v>
      </c>
    </row>
    <row r="3" spans="1:5" x14ac:dyDescent="0.35">
      <c r="A3" s="1"/>
      <c r="B3" s="2"/>
      <c r="C3" s="3"/>
      <c r="D3" s="2"/>
      <c r="E3" s="2"/>
    </row>
    <row r="4" spans="1:5" x14ac:dyDescent="0.35">
      <c r="A4" s="1"/>
      <c r="B4" s="2"/>
      <c r="C4" s="3"/>
      <c r="D4" s="2"/>
      <c r="E4" s="2"/>
    </row>
    <row r="5" spans="1:5" x14ac:dyDescent="0.35">
      <c r="A5" s="6" t="s">
        <v>1</v>
      </c>
      <c r="B5" s="2"/>
      <c r="C5" s="3"/>
      <c r="E5" s="7"/>
    </row>
    <row r="6" spans="1:5" x14ac:dyDescent="0.35">
      <c r="A6" s="6"/>
      <c r="B6" s="2"/>
      <c r="C6" s="3"/>
      <c r="D6" s="8"/>
      <c r="E6" s="7"/>
    </row>
    <row r="7" spans="1:5" ht="21.75" customHeight="1" x14ac:dyDescent="0.35">
      <c r="A7" s="189" t="s">
        <v>212</v>
      </c>
      <c r="B7" s="189"/>
      <c r="C7" s="189"/>
      <c r="D7" s="189"/>
      <c r="E7" s="189"/>
    </row>
    <row r="8" spans="1:5" ht="21.75" customHeight="1" x14ac:dyDescent="0.35">
      <c r="A8" s="189"/>
      <c r="B8" s="189"/>
      <c r="C8" s="189"/>
      <c r="D8" s="189"/>
      <c r="E8" s="189"/>
    </row>
    <row r="9" spans="1:5" ht="21.75" customHeight="1" x14ac:dyDescent="0.35">
      <c r="A9" s="189"/>
      <c r="B9" s="189"/>
      <c r="C9" s="189"/>
      <c r="D9" s="189"/>
      <c r="E9" s="189"/>
    </row>
    <row r="10" spans="1:5" ht="16.5" customHeight="1" x14ac:dyDescent="0.35">
      <c r="A10" s="9"/>
      <c r="B10" s="9"/>
      <c r="C10" s="10"/>
      <c r="D10" s="11" t="s">
        <v>2</v>
      </c>
      <c r="E10" s="12">
        <v>43404</v>
      </c>
    </row>
    <row r="11" spans="1:5" x14ac:dyDescent="0.35">
      <c r="A11" s="190" t="s">
        <v>3</v>
      </c>
      <c r="B11" s="190"/>
      <c r="C11" s="190"/>
      <c r="D11" s="190"/>
      <c r="E11" s="190"/>
    </row>
    <row r="12" spans="1:5" ht="13.5" customHeight="1" x14ac:dyDescent="0.35">
      <c r="A12" s="39"/>
      <c r="B12" s="40"/>
      <c r="C12" s="41"/>
      <c r="D12" s="42" t="s">
        <v>4</v>
      </c>
      <c r="E12" s="43">
        <v>3.28</v>
      </c>
    </row>
    <row r="13" spans="1:5" x14ac:dyDescent="0.35">
      <c r="A13" s="191" t="s">
        <v>36</v>
      </c>
      <c r="B13" s="191"/>
      <c r="C13" s="191"/>
      <c r="D13" s="191"/>
      <c r="E13" s="191"/>
    </row>
    <row r="14" spans="1:5" ht="6.75" customHeight="1" x14ac:dyDescent="0.35">
      <c r="A14" s="44"/>
      <c r="B14" s="45"/>
      <c r="C14" s="46"/>
      <c r="D14" s="45"/>
      <c r="E14" s="45"/>
    </row>
    <row r="15" spans="1:5" x14ac:dyDescent="0.35">
      <c r="A15" s="47" t="s">
        <v>35</v>
      </c>
      <c r="B15" s="48"/>
      <c r="C15" s="49"/>
      <c r="D15" s="48"/>
      <c r="E15" s="48"/>
    </row>
    <row r="16" spans="1:5" x14ac:dyDescent="0.35">
      <c r="A16" s="44"/>
      <c r="B16" s="45"/>
      <c r="C16" s="46"/>
      <c r="D16" s="45"/>
      <c r="E16" s="45"/>
    </row>
    <row r="17" spans="1:8" ht="25" customHeight="1" x14ac:dyDescent="0.35">
      <c r="A17" s="39"/>
      <c r="B17" s="50" t="s">
        <v>5</v>
      </c>
      <c r="C17" s="51" t="s">
        <v>205</v>
      </c>
      <c r="D17" s="51" t="s">
        <v>7</v>
      </c>
      <c r="E17" s="52" t="s">
        <v>8</v>
      </c>
    </row>
    <row r="18" spans="1:8" s="15" customFormat="1" ht="19" x14ac:dyDescent="0.35">
      <c r="A18" s="182" t="s">
        <v>96</v>
      </c>
      <c r="B18" s="183" t="s">
        <v>214</v>
      </c>
      <c r="C18" s="184">
        <v>1.25</v>
      </c>
      <c r="D18" s="185" t="s">
        <v>182</v>
      </c>
      <c r="E18" s="186">
        <f>C18*$E$12</f>
        <v>4.0999999999999996</v>
      </c>
      <c r="H18" s="167"/>
    </row>
    <row r="19" spans="1:8" s="15" customFormat="1" ht="13.5" x14ac:dyDescent="0.35">
      <c r="A19" s="125" t="s">
        <v>164</v>
      </c>
      <c r="B19" s="123"/>
      <c r="C19" s="124"/>
      <c r="D19" s="68"/>
      <c r="E19" s="68"/>
    </row>
    <row r="20" spans="1:8" s="15" customFormat="1" ht="15" customHeight="1" x14ac:dyDescent="0.35">
      <c r="A20" s="126"/>
      <c r="B20" s="54"/>
      <c r="C20" s="55"/>
      <c r="D20" s="56"/>
      <c r="E20" s="57"/>
    </row>
    <row r="21" spans="1:8" s="15" customFormat="1" ht="13.5" x14ac:dyDescent="0.35">
      <c r="A21" s="47" t="s">
        <v>37</v>
      </c>
      <c r="B21" s="58"/>
      <c r="C21" s="59"/>
      <c r="D21" s="58"/>
      <c r="E21" s="60"/>
    </row>
    <row r="22" spans="1:8" s="15" customFormat="1" ht="13.5" x14ac:dyDescent="0.35">
      <c r="A22" s="44"/>
      <c r="B22" s="61"/>
      <c r="C22" s="62"/>
      <c r="D22" s="61"/>
      <c r="E22" s="63"/>
    </row>
    <row r="23" spans="1:8" s="15" customFormat="1" ht="32.25" customHeight="1" x14ac:dyDescent="0.35">
      <c r="A23" s="64" t="s">
        <v>38</v>
      </c>
      <c r="B23" s="51" t="s">
        <v>5</v>
      </c>
      <c r="C23" s="51" t="s">
        <v>205</v>
      </c>
      <c r="D23" s="51" t="s">
        <v>7</v>
      </c>
      <c r="E23" s="52" t="s">
        <v>8</v>
      </c>
    </row>
    <row r="24" spans="1:8" s="15" customFormat="1" ht="13.5" x14ac:dyDescent="0.35">
      <c r="A24" s="23" t="s">
        <v>10</v>
      </c>
      <c r="B24" s="26"/>
      <c r="C24" s="65"/>
      <c r="D24" s="26"/>
      <c r="E24" s="66"/>
    </row>
    <row r="25" spans="1:8" s="15" customFormat="1" ht="13.5" x14ac:dyDescent="0.35">
      <c r="A25" s="45" t="s">
        <v>178</v>
      </c>
      <c r="B25" s="35" t="s">
        <v>200</v>
      </c>
      <c r="C25" s="173">
        <v>10</v>
      </c>
      <c r="D25" s="174" t="s">
        <v>182</v>
      </c>
      <c r="E25" s="180">
        <f>C25*$E$12</f>
        <v>32.799999999999997</v>
      </c>
      <c r="F25" s="17"/>
    </row>
    <row r="26" spans="1:8" s="15" customFormat="1" ht="13.5" x14ac:dyDescent="0.35">
      <c r="A26" s="45" t="s">
        <v>180</v>
      </c>
      <c r="B26" s="35" t="s">
        <v>200</v>
      </c>
      <c r="C26" s="173">
        <v>98</v>
      </c>
      <c r="D26" s="176">
        <f t="shared" ref="D26:D28" si="0">C26*18%</f>
        <v>17.64</v>
      </c>
      <c r="E26" s="175">
        <f t="shared" ref="E26:E28" si="1">(C26+D26)*$E$12</f>
        <v>379.29919999999998</v>
      </c>
      <c r="F26" s="17"/>
    </row>
    <row r="27" spans="1:8" s="15" customFormat="1" ht="13.5" x14ac:dyDescent="0.35">
      <c r="A27" s="45" t="s">
        <v>181</v>
      </c>
      <c r="B27" s="35" t="s">
        <v>200</v>
      </c>
      <c r="C27" s="179">
        <v>15</v>
      </c>
      <c r="D27" s="174" t="s">
        <v>182</v>
      </c>
      <c r="E27" s="180">
        <f>C27*$E$12</f>
        <v>49.199999999999996</v>
      </c>
    </row>
    <row r="28" spans="1:8" s="15" customFormat="1" ht="13.5" x14ac:dyDescent="0.35">
      <c r="A28" s="45" t="s">
        <v>179</v>
      </c>
      <c r="B28" s="35" t="s">
        <v>200</v>
      </c>
      <c r="C28" s="179">
        <v>120</v>
      </c>
      <c r="D28" s="176">
        <f t="shared" si="0"/>
        <v>21.599999999999998</v>
      </c>
      <c r="E28" s="175">
        <f t="shared" si="1"/>
        <v>464.44799999999998</v>
      </c>
      <c r="F28" s="17"/>
    </row>
    <row r="29" spans="1:8" s="15" customFormat="1" ht="13.5" x14ac:dyDescent="0.35">
      <c r="A29" s="45" t="s">
        <v>32</v>
      </c>
      <c r="B29" s="35" t="s">
        <v>200</v>
      </c>
      <c r="C29" s="173">
        <v>108</v>
      </c>
      <c r="D29" s="34">
        <f>C29*18%</f>
        <v>19.439999999999998</v>
      </c>
      <c r="E29" s="33">
        <f>(C29+D29)*$E$12</f>
        <v>418.00319999999999</v>
      </c>
      <c r="F29" s="17"/>
    </row>
    <row r="30" spans="1:8" s="15" customFormat="1" ht="13.5" x14ac:dyDescent="0.35">
      <c r="A30" s="45" t="s">
        <v>33</v>
      </c>
      <c r="B30" s="35" t="s">
        <v>200</v>
      </c>
      <c r="C30" s="68">
        <v>135</v>
      </c>
      <c r="D30" s="34">
        <f t="shared" ref="D30" si="2">C30*18%</f>
        <v>24.3</v>
      </c>
      <c r="E30" s="33">
        <f t="shared" ref="E30" si="3">(C30+D30)*$E$12</f>
        <v>522.50400000000002</v>
      </c>
      <c r="F30" s="17"/>
    </row>
    <row r="31" spans="1:8" s="15" customFormat="1" ht="13.5" x14ac:dyDescent="0.35">
      <c r="A31" s="23" t="s">
        <v>34</v>
      </c>
      <c r="B31" s="26"/>
      <c r="C31" s="65"/>
      <c r="D31" s="26"/>
      <c r="E31" s="66"/>
      <c r="F31" s="17"/>
    </row>
    <row r="32" spans="1:8" s="15" customFormat="1" ht="13.5" x14ac:dyDescent="0.35">
      <c r="A32" s="45" t="s">
        <v>178</v>
      </c>
      <c r="B32" s="35" t="s">
        <v>200</v>
      </c>
      <c r="C32" s="173">
        <f t="shared" ref="C32:C37" si="4">C25*70%</f>
        <v>7</v>
      </c>
      <c r="D32" s="174" t="s">
        <v>182</v>
      </c>
      <c r="E32" s="180">
        <f>C32*$E$12</f>
        <v>22.959999999999997</v>
      </c>
      <c r="F32" s="17"/>
    </row>
    <row r="33" spans="1:6" s="15" customFormat="1" ht="13.5" x14ac:dyDescent="0.35">
      <c r="A33" s="45" t="s">
        <v>180</v>
      </c>
      <c r="B33" s="35" t="s">
        <v>200</v>
      </c>
      <c r="C33" s="173">
        <f t="shared" si="4"/>
        <v>68.599999999999994</v>
      </c>
      <c r="D33" s="176">
        <f t="shared" ref="D33" si="5">C33*18%</f>
        <v>12.347999999999999</v>
      </c>
      <c r="E33" s="175">
        <f t="shared" ref="E33" si="6">(C33+D33)*$E$12</f>
        <v>265.50943999999998</v>
      </c>
      <c r="F33" s="17"/>
    </row>
    <row r="34" spans="1:6" s="15" customFormat="1" ht="13.5" x14ac:dyDescent="0.35">
      <c r="A34" s="45" t="s">
        <v>181</v>
      </c>
      <c r="B34" s="35" t="s">
        <v>200</v>
      </c>
      <c r="C34" s="173">
        <f t="shared" si="4"/>
        <v>10.5</v>
      </c>
      <c r="D34" s="174" t="s">
        <v>182</v>
      </c>
      <c r="E34" s="180">
        <f>C34*$E$12</f>
        <v>34.44</v>
      </c>
      <c r="F34" s="17"/>
    </row>
    <row r="35" spans="1:6" s="15" customFormat="1" ht="13.5" x14ac:dyDescent="0.35">
      <c r="A35" s="45" t="s">
        <v>179</v>
      </c>
      <c r="B35" s="35" t="s">
        <v>200</v>
      </c>
      <c r="C35" s="173">
        <f t="shared" si="4"/>
        <v>84</v>
      </c>
      <c r="D35" s="176">
        <f t="shared" ref="D35" si="7">C35*18%</f>
        <v>15.12</v>
      </c>
      <c r="E35" s="175">
        <f t="shared" ref="E35" si="8">(C35+D35)*$E$12</f>
        <v>325.11360000000002</v>
      </c>
      <c r="F35" s="17"/>
    </row>
    <row r="36" spans="1:6" s="15" customFormat="1" ht="13.5" x14ac:dyDescent="0.35">
      <c r="A36" s="45" t="s">
        <v>32</v>
      </c>
      <c r="B36" s="35" t="s">
        <v>200</v>
      </c>
      <c r="C36" s="173">
        <f t="shared" si="4"/>
        <v>75.599999999999994</v>
      </c>
      <c r="D36" s="176">
        <f>C36*18%</f>
        <v>13.607999999999999</v>
      </c>
      <c r="E36" s="175">
        <f>(C36+D36)*$E$12</f>
        <v>292.60223999999999</v>
      </c>
      <c r="F36" s="17"/>
    </row>
    <row r="37" spans="1:6" s="15" customFormat="1" ht="13.5" x14ac:dyDescent="0.35">
      <c r="A37" s="69" t="s">
        <v>33</v>
      </c>
      <c r="B37" s="38" t="s">
        <v>200</v>
      </c>
      <c r="C37" s="120">
        <f t="shared" si="4"/>
        <v>94.5</v>
      </c>
      <c r="D37" s="71">
        <f t="shared" ref="D37" si="9">C37*18%</f>
        <v>17.009999999999998</v>
      </c>
      <c r="E37" s="181">
        <f t="shared" ref="E37" si="10">(C37+D37)*$E$12</f>
        <v>365.75279999999992</v>
      </c>
      <c r="F37" s="17"/>
    </row>
    <row r="38" spans="1:6" s="15" customFormat="1" ht="15" customHeight="1" x14ac:dyDescent="0.35">
      <c r="A38" s="39"/>
      <c r="B38" s="73"/>
      <c r="C38" s="74"/>
      <c r="D38" s="45"/>
      <c r="E38" s="73"/>
    </row>
    <row r="39" spans="1:6" s="15" customFormat="1" ht="15" customHeight="1" x14ac:dyDescent="0.35">
      <c r="A39" s="90"/>
      <c r="B39" s="27"/>
      <c r="C39" s="28"/>
      <c r="D39" s="28"/>
      <c r="E39" s="28"/>
    </row>
    <row r="40" spans="1:6" s="15" customFormat="1" ht="15" customHeight="1" x14ac:dyDescent="0.35">
      <c r="A40" s="47" t="s">
        <v>51</v>
      </c>
      <c r="B40" s="27"/>
      <c r="C40" s="28"/>
      <c r="D40" s="28"/>
      <c r="E40" s="28"/>
    </row>
    <row r="41" spans="1:6" s="15" customFormat="1" ht="15" customHeight="1" x14ac:dyDescent="0.35">
      <c r="A41" s="90"/>
      <c r="B41" s="27"/>
      <c r="C41" s="28"/>
      <c r="D41" s="28"/>
      <c r="E41" s="28"/>
    </row>
    <row r="42" spans="1:6" s="15" customFormat="1" ht="15" customHeight="1" x14ac:dyDescent="0.35">
      <c r="A42" s="64" t="s">
        <v>53</v>
      </c>
      <c r="B42" s="51" t="s">
        <v>5</v>
      </c>
      <c r="C42" s="51" t="s">
        <v>205</v>
      </c>
      <c r="D42" s="51" t="s">
        <v>7</v>
      </c>
      <c r="E42" s="52" t="s">
        <v>8</v>
      </c>
    </row>
    <row r="43" spans="1:6" s="15" customFormat="1" ht="15" customHeight="1" x14ac:dyDescent="0.35">
      <c r="A43" s="23" t="s">
        <v>29</v>
      </c>
      <c r="B43" s="91"/>
      <c r="C43" s="113"/>
      <c r="D43" s="111"/>
      <c r="E43" s="91"/>
    </row>
    <row r="44" spans="1:6" s="15" customFormat="1" ht="15" customHeight="1" x14ac:dyDescent="0.35">
      <c r="A44" s="84" t="s">
        <v>54</v>
      </c>
      <c r="B44" s="35" t="s">
        <v>40</v>
      </c>
      <c r="C44" s="112">
        <v>0</v>
      </c>
      <c r="D44" s="34">
        <f>C44*18%</f>
        <v>0</v>
      </c>
      <c r="E44" s="33">
        <f t="shared" ref="E44:E51" si="11">(C44+D44)*$E$12</f>
        <v>0</v>
      </c>
    </row>
    <row r="45" spans="1:6" s="15" customFormat="1" ht="15" customHeight="1" x14ac:dyDescent="0.35">
      <c r="A45" s="84" t="s">
        <v>25</v>
      </c>
      <c r="B45" s="35" t="s">
        <v>40</v>
      </c>
      <c r="C45" s="112">
        <v>8</v>
      </c>
      <c r="D45" s="34">
        <f t="shared" ref="D45:D46" si="12">C45*18%</f>
        <v>1.44</v>
      </c>
      <c r="E45" s="33">
        <f t="shared" si="11"/>
        <v>30.963199999999997</v>
      </c>
    </row>
    <row r="46" spans="1:6" s="15" customFormat="1" ht="15" customHeight="1" x14ac:dyDescent="0.35">
      <c r="A46" s="84" t="s">
        <v>26</v>
      </c>
      <c r="B46" s="35" t="s">
        <v>40</v>
      </c>
      <c r="C46" s="112">
        <v>10</v>
      </c>
      <c r="D46" s="34">
        <f t="shared" si="12"/>
        <v>1.7999999999999998</v>
      </c>
      <c r="E46" s="33">
        <f t="shared" si="11"/>
        <v>38.704000000000001</v>
      </c>
    </row>
    <row r="47" spans="1:6" s="15" customFormat="1" ht="15" customHeight="1" x14ac:dyDescent="0.35">
      <c r="A47" s="84" t="s">
        <v>27</v>
      </c>
      <c r="B47" s="35" t="s">
        <v>40</v>
      </c>
      <c r="C47" s="112">
        <v>17</v>
      </c>
      <c r="D47" s="34">
        <f t="shared" ref="D47" si="13">C47*18%</f>
        <v>3.06</v>
      </c>
      <c r="E47" s="33">
        <f t="shared" ref="E47" si="14">(C47+D47)*$E$12</f>
        <v>65.79679999999999</v>
      </c>
    </row>
    <row r="48" spans="1:6" s="15" customFormat="1" ht="15" customHeight="1" x14ac:dyDescent="0.35">
      <c r="A48" s="117" t="s">
        <v>30</v>
      </c>
      <c r="B48" s="115"/>
      <c r="C48" s="91"/>
      <c r="D48" s="91"/>
      <c r="E48" s="91"/>
    </row>
    <row r="49" spans="1:5" s="15" customFormat="1" ht="15" customHeight="1" x14ac:dyDescent="0.35">
      <c r="A49" s="84" t="s">
        <v>54</v>
      </c>
      <c r="B49" s="109" t="s">
        <v>40</v>
      </c>
      <c r="C49" s="112">
        <v>0</v>
      </c>
      <c r="D49" s="112">
        <f>C49*18%</f>
        <v>0</v>
      </c>
      <c r="E49" s="34">
        <f t="shared" si="11"/>
        <v>0</v>
      </c>
    </row>
    <row r="50" spans="1:5" s="15" customFormat="1" ht="15" customHeight="1" x14ac:dyDescent="0.35">
      <c r="A50" s="84" t="s">
        <v>25</v>
      </c>
      <c r="B50" s="109" t="s">
        <v>40</v>
      </c>
      <c r="C50" s="112">
        <v>0</v>
      </c>
      <c r="D50" s="112">
        <f t="shared" ref="D50:D51" si="15">C50*18%</f>
        <v>0</v>
      </c>
      <c r="E50" s="34">
        <f t="shared" si="11"/>
        <v>0</v>
      </c>
    </row>
    <row r="51" spans="1:5" s="15" customFormat="1" ht="15" customHeight="1" x14ac:dyDescent="0.35">
      <c r="A51" s="84" t="s">
        <v>31</v>
      </c>
      <c r="B51" s="109" t="s">
        <v>40</v>
      </c>
      <c r="C51" s="112">
        <v>10</v>
      </c>
      <c r="D51" s="112">
        <f t="shared" si="15"/>
        <v>1.7999999999999998</v>
      </c>
      <c r="E51" s="34">
        <f t="shared" si="11"/>
        <v>38.704000000000001</v>
      </c>
    </row>
    <row r="52" spans="1:5" s="15" customFormat="1" ht="15" customHeight="1" x14ac:dyDescent="0.35">
      <c r="A52" s="23" t="s">
        <v>43</v>
      </c>
      <c r="B52" s="24"/>
      <c r="C52" s="25"/>
      <c r="D52" s="26"/>
      <c r="E52" s="26"/>
    </row>
    <row r="53" spans="1:5" s="15" customFormat="1" ht="15" customHeight="1" x14ac:dyDescent="0.35">
      <c r="A53" s="85" t="s">
        <v>44</v>
      </c>
      <c r="B53" s="36" t="s">
        <v>40</v>
      </c>
      <c r="C53" s="86">
        <v>0</v>
      </c>
      <c r="D53" s="87">
        <f>C53*18%</f>
        <v>0</v>
      </c>
      <c r="E53" s="87">
        <f>(C53+D53)*$E$12</f>
        <v>0</v>
      </c>
    </row>
    <row r="54" spans="1:5" s="15" customFormat="1" ht="15" customHeight="1" x14ac:dyDescent="0.35">
      <c r="A54" s="88" t="s">
        <v>45</v>
      </c>
      <c r="B54" s="27" t="s">
        <v>40</v>
      </c>
      <c r="C54" s="34">
        <v>13</v>
      </c>
      <c r="D54" s="33">
        <f t="shared" ref="D54" si="16">C54*18%</f>
        <v>2.34</v>
      </c>
      <c r="E54" s="33">
        <f t="shared" ref="E54" si="17">(C54+D54)*$E$12</f>
        <v>50.315199999999997</v>
      </c>
    </row>
    <row r="55" spans="1:5" s="15" customFormat="1" ht="15" customHeight="1" x14ac:dyDescent="0.35">
      <c r="A55" s="88" t="s">
        <v>46</v>
      </c>
      <c r="B55" s="27" t="s">
        <v>40</v>
      </c>
      <c r="C55" s="34">
        <v>0</v>
      </c>
      <c r="D55" s="33">
        <f t="shared" ref="D55" si="18">C55*18%</f>
        <v>0</v>
      </c>
      <c r="E55" s="33">
        <f t="shared" ref="E55" si="19">(C55+D55)*$E$12</f>
        <v>0</v>
      </c>
    </row>
    <row r="56" spans="1:5" s="15" customFormat="1" ht="15" customHeight="1" x14ac:dyDescent="0.35">
      <c r="A56" s="89" t="s">
        <v>47</v>
      </c>
      <c r="B56" s="37" t="s">
        <v>40</v>
      </c>
      <c r="C56" s="71">
        <v>13</v>
      </c>
      <c r="D56" s="72">
        <f t="shared" ref="D56" si="20">C56*18%</f>
        <v>2.34</v>
      </c>
      <c r="E56" s="72">
        <f>(C56+D56)*$E$12</f>
        <v>50.315199999999997</v>
      </c>
    </row>
    <row r="57" spans="1:5" s="15" customFormat="1" ht="15" customHeight="1" x14ac:dyDescent="0.35">
      <c r="A57" s="117" t="s">
        <v>225</v>
      </c>
      <c r="B57" s="115"/>
      <c r="C57" s="91"/>
      <c r="D57" s="91"/>
      <c r="E57" s="91"/>
    </row>
    <row r="58" spans="1:5" s="15" customFormat="1" ht="15" customHeight="1" x14ac:dyDescent="0.35">
      <c r="A58" s="84" t="s">
        <v>41</v>
      </c>
      <c r="B58" s="35" t="s">
        <v>40</v>
      </c>
      <c r="C58" s="33">
        <v>0</v>
      </c>
      <c r="D58" s="34">
        <f>C58*18%</f>
        <v>0</v>
      </c>
      <c r="E58" s="33">
        <f t="shared" ref="E58" si="21">(C58+D58)*$E$12</f>
        <v>0</v>
      </c>
    </row>
    <row r="59" spans="1:5" s="15" customFormat="1" ht="15" customHeight="1" x14ac:dyDescent="0.35">
      <c r="A59" s="88" t="s">
        <v>25</v>
      </c>
      <c r="B59" s="35" t="s">
        <v>40</v>
      </c>
      <c r="C59" s="34">
        <v>8</v>
      </c>
      <c r="D59" s="34">
        <f>C59*18%</f>
        <v>1.44</v>
      </c>
      <c r="E59" s="34">
        <f>(C59+D59)*$E$12</f>
        <v>30.963199999999997</v>
      </c>
    </row>
    <row r="60" spans="1:5" s="15" customFormat="1" ht="15" customHeight="1" x14ac:dyDescent="0.35">
      <c r="A60" s="84" t="s">
        <v>26</v>
      </c>
      <c r="B60" s="35" t="s">
        <v>40</v>
      </c>
      <c r="C60" s="33">
        <v>10</v>
      </c>
      <c r="D60" s="34">
        <f>C60*18%</f>
        <v>1.7999999999999998</v>
      </c>
      <c r="E60" s="33">
        <f>(C60+D60)*$E$12</f>
        <v>38.704000000000001</v>
      </c>
    </row>
    <row r="61" spans="1:5" s="15" customFormat="1" ht="15" customHeight="1" x14ac:dyDescent="0.35">
      <c r="A61" s="53" t="s">
        <v>27</v>
      </c>
      <c r="B61" s="38" t="s">
        <v>40</v>
      </c>
      <c r="C61" s="72">
        <v>17</v>
      </c>
      <c r="D61" s="71">
        <f>C61*18%</f>
        <v>3.06</v>
      </c>
      <c r="E61" s="71">
        <f>(C61+D61)*$E$12</f>
        <v>65.79679999999999</v>
      </c>
    </row>
    <row r="62" spans="1:5" s="15" customFormat="1" ht="15" customHeight="1" x14ac:dyDescent="0.35">
      <c r="A62" s="157" t="s">
        <v>171</v>
      </c>
      <c r="B62" s="50" t="s">
        <v>5</v>
      </c>
      <c r="C62" s="50" t="s">
        <v>205</v>
      </c>
      <c r="D62" s="50" t="s">
        <v>7</v>
      </c>
      <c r="E62" s="156" t="s">
        <v>8</v>
      </c>
    </row>
    <row r="63" spans="1:5" s="15" customFormat="1" ht="15" customHeight="1" x14ac:dyDescent="0.35">
      <c r="A63" s="155" t="s">
        <v>172</v>
      </c>
      <c r="B63" s="109" t="s">
        <v>201</v>
      </c>
      <c r="C63" s="112">
        <v>25</v>
      </c>
      <c r="D63" s="34">
        <f>C63*18%</f>
        <v>4.5</v>
      </c>
      <c r="E63" s="33">
        <f t="shared" ref="E63" si="22">(C63+D63)*$E$12</f>
        <v>96.759999999999991</v>
      </c>
    </row>
    <row r="64" spans="1:5" s="15" customFormat="1" ht="15" customHeight="1" x14ac:dyDescent="0.35">
      <c r="A64" s="155" t="s">
        <v>173</v>
      </c>
      <c r="B64" s="109" t="s">
        <v>201</v>
      </c>
      <c r="C64" s="112">
        <v>15</v>
      </c>
      <c r="D64" s="34">
        <f t="shared" ref="D64:D65" si="23">C64*18%</f>
        <v>2.6999999999999997</v>
      </c>
      <c r="E64" s="33">
        <f t="shared" ref="E64:E65" si="24">(C64+D64)*$E$12</f>
        <v>58.055999999999997</v>
      </c>
    </row>
    <row r="65" spans="1:5" s="15" customFormat="1" ht="15" customHeight="1" x14ac:dyDescent="0.35">
      <c r="A65" s="155" t="s">
        <v>198</v>
      </c>
      <c r="B65" s="109" t="s">
        <v>201</v>
      </c>
      <c r="C65" s="112">
        <v>40</v>
      </c>
      <c r="D65" s="34">
        <f t="shared" si="23"/>
        <v>7.1999999999999993</v>
      </c>
      <c r="E65" s="33">
        <f t="shared" si="24"/>
        <v>154.816</v>
      </c>
    </row>
    <row r="66" spans="1:5" s="15" customFormat="1" ht="15" customHeight="1" x14ac:dyDescent="0.35">
      <c r="A66" s="157" t="s">
        <v>169</v>
      </c>
      <c r="B66" s="50" t="s">
        <v>5</v>
      </c>
      <c r="C66" s="50" t="s">
        <v>205</v>
      </c>
      <c r="D66" s="50" t="s">
        <v>7</v>
      </c>
      <c r="E66" s="156" t="s">
        <v>8</v>
      </c>
    </row>
    <row r="67" spans="1:5" s="15" customFormat="1" ht="15" customHeight="1" x14ac:dyDescent="0.35">
      <c r="A67" s="155" t="s">
        <v>170</v>
      </c>
      <c r="B67" s="109" t="s">
        <v>201</v>
      </c>
      <c r="C67" s="112">
        <v>50</v>
      </c>
      <c r="D67" s="34">
        <f>C67*18%</f>
        <v>9</v>
      </c>
      <c r="E67" s="33">
        <f t="shared" ref="E67" si="25">(C67+D67)*$E$12</f>
        <v>193.51999999999998</v>
      </c>
    </row>
    <row r="68" spans="1:5" s="15" customFormat="1" ht="15" customHeight="1" x14ac:dyDescent="0.35">
      <c r="A68" s="155" t="s">
        <v>167</v>
      </c>
      <c r="B68" s="109" t="s">
        <v>201</v>
      </c>
      <c r="C68" s="112">
        <v>40</v>
      </c>
      <c r="D68" s="34">
        <f>C68*18%</f>
        <v>7.1999999999999993</v>
      </c>
      <c r="E68" s="33">
        <f t="shared" ref="E68" si="26">(C68+D68)*$E$12</f>
        <v>154.816</v>
      </c>
    </row>
    <row r="69" spans="1:5" s="15" customFormat="1" ht="15" customHeight="1" x14ac:dyDescent="0.35">
      <c r="A69" s="155" t="s">
        <v>168</v>
      </c>
      <c r="B69" s="109" t="s">
        <v>201</v>
      </c>
      <c r="C69" s="112">
        <v>7</v>
      </c>
      <c r="D69" s="34">
        <f>C69*18%</f>
        <v>1.26</v>
      </c>
      <c r="E69" s="33">
        <f t="shared" ref="E69" si="27">(C69+D69)*$E$12</f>
        <v>27.092799999999997</v>
      </c>
    </row>
    <row r="70" spans="1:5" s="15" customFormat="1" ht="15" customHeight="1" x14ac:dyDescent="0.35">
      <c r="A70" s="155" t="s">
        <v>199</v>
      </c>
      <c r="B70" s="109" t="s">
        <v>201</v>
      </c>
      <c r="C70" s="112">
        <v>100</v>
      </c>
      <c r="D70" s="34">
        <f>C70*18%</f>
        <v>18</v>
      </c>
      <c r="E70" s="33">
        <f t="shared" ref="E70" si="28">(C70+D70)*$E$12</f>
        <v>387.03999999999996</v>
      </c>
    </row>
    <row r="71" spans="1:5" s="15" customFormat="1" ht="15" customHeight="1" x14ac:dyDescent="0.35">
      <c r="A71" s="157" t="s">
        <v>183</v>
      </c>
      <c r="B71" s="50" t="s">
        <v>5</v>
      </c>
      <c r="C71" s="50" t="s">
        <v>205</v>
      </c>
      <c r="D71" s="50" t="s">
        <v>7</v>
      </c>
      <c r="E71" s="156" t="s">
        <v>8</v>
      </c>
    </row>
    <row r="72" spans="1:5" s="15" customFormat="1" ht="15" customHeight="1" x14ac:dyDescent="0.35">
      <c r="A72" s="84" t="s">
        <v>55</v>
      </c>
      <c r="B72" s="109" t="s">
        <v>201</v>
      </c>
      <c r="C72" s="112">
        <v>120</v>
      </c>
      <c r="D72" s="112">
        <f>C72*18%</f>
        <v>21.599999999999998</v>
      </c>
      <c r="E72" s="34">
        <f t="shared" ref="E72" si="29">(C72+D72)*$E$12</f>
        <v>464.44799999999998</v>
      </c>
    </row>
    <row r="73" spans="1:5" s="15" customFormat="1" ht="15" customHeight="1" x14ac:dyDescent="0.35">
      <c r="A73" s="84" t="s">
        <v>194</v>
      </c>
      <c r="B73" s="109" t="s">
        <v>201</v>
      </c>
      <c r="C73" s="112">
        <v>180</v>
      </c>
      <c r="D73" s="112">
        <f>C73*18%</f>
        <v>32.4</v>
      </c>
      <c r="E73" s="34">
        <f t="shared" ref="E73:E74" si="30">(C73+D73)*$E$12</f>
        <v>696.67200000000003</v>
      </c>
    </row>
    <row r="74" spans="1:5" s="15" customFormat="1" ht="15" customHeight="1" x14ac:dyDescent="0.35">
      <c r="A74" s="84" t="s">
        <v>56</v>
      </c>
      <c r="B74" s="109" t="s">
        <v>201</v>
      </c>
      <c r="C74" s="112">
        <v>220</v>
      </c>
      <c r="D74" s="112">
        <f>C74*18%</f>
        <v>39.6</v>
      </c>
      <c r="E74" s="34">
        <f t="shared" si="30"/>
        <v>851.48800000000006</v>
      </c>
    </row>
    <row r="75" spans="1:5" s="15" customFormat="1" ht="15" customHeight="1" x14ac:dyDescent="0.35">
      <c r="A75" s="84" t="s">
        <v>195</v>
      </c>
      <c r="B75" s="109" t="s">
        <v>201</v>
      </c>
      <c r="C75" s="112">
        <v>250</v>
      </c>
      <c r="D75" s="112">
        <f>C75*18%</f>
        <v>45</v>
      </c>
      <c r="E75" s="34">
        <f t="shared" ref="E75" si="31">(C75+D75)*$E$12</f>
        <v>967.59999999999991</v>
      </c>
    </row>
    <row r="76" spans="1:5" s="15" customFormat="1" ht="15" customHeight="1" x14ac:dyDescent="0.35">
      <c r="A76" s="157" t="s">
        <v>57</v>
      </c>
      <c r="B76" s="50" t="s">
        <v>5</v>
      </c>
      <c r="C76" s="50" t="s">
        <v>205</v>
      </c>
      <c r="D76" s="50" t="s">
        <v>7</v>
      </c>
      <c r="E76" s="156" t="s">
        <v>8</v>
      </c>
    </row>
    <row r="77" spans="1:5" s="15" customFormat="1" ht="15" customHeight="1" x14ac:dyDescent="0.35">
      <c r="A77" s="84" t="s">
        <v>58</v>
      </c>
      <c r="B77" s="109" t="s">
        <v>201</v>
      </c>
      <c r="C77" s="112">
        <v>100</v>
      </c>
      <c r="D77" s="112">
        <f>C77*18%</f>
        <v>18</v>
      </c>
      <c r="E77" s="34">
        <f t="shared" ref="E77:E80" si="32">(C77+D77)*$E$12</f>
        <v>387.03999999999996</v>
      </c>
    </row>
    <row r="78" spans="1:5" s="15" customFormat="1" ht="15" customHeight="1" x14ac:dyDescent="0.35">
      <c r="A78" s="84" t="s">
        <v>59</v>
      </c>
      <c r="B78" s="109" t="s">
        <v>201</v>
      </c>
      <c r="C78" s="112">
        <v>150</v>
      </c>
      <c r="D78" s="112">
        <f>C78*18%</f>
        <v>27</v>
      </c>
      <c r="E78" s="34">
        <f t="shared" si="32"/>
        <v>580.55999999999995</v>
      </c>
    </row>
    <row r="79" spans="1:5" s="15" customFormat="1" ht="15" customHeight="1" x14ac:dyDescent="0.35">
      <c r="A79" s="84" t="s">
        <v>60</v>
      </c>
      <c r="B79" s="109" t="s">
        <v>201</v>
      </c>
      <c r="C79" s="112">
        <v>30</v>
      </c>
      <c r="D79" s="112">
        <f>C79*18%</f>
        <v>5.3999999999999995</v>
      </c>
      <c r="E79" s="34">
        <f t="shared" si="32"/>
        <v>116.11199999999999</v>
      </c>
    </row>
    <row r="80" spans="1:5" s="15" customFormat="1" ht="15" customHeight="1" x14ac:dyDescent="0.35">
      <c r="A80" s="84" t="s">
        <v>74</v>
      </c>
      <c r="B80" s="109" t="s">
        <v>201</v>
      </c>
      <c r="C80" s="112">
        <v>8</v>
      </c>
      <c r="D80" s="112">
        <f>C80*18%</f>
        <v>1.44</v>
      </c>
      <c r="E80" s="34">
        <f t="shared" si="32"/>
        <v>30.963199999999997</v>
      </c>
    </row>
    <row r="81" spans="1:5" s="15" customFormat="1" ht="15" customHeight="1" x14ac:dyDescent="0.35">
      <c r="A81" s="157" t="s">
        <v>61</v>
      </c>
      <c r="B81" s="50" t="s">
        <v>5</v>
      </c>
      <c r="C81" s="50" t="s">
        <v>205</v>
      </c>
      <c r="D81" s="50" t="s">
        <v>7</v>
      </c>
      <c r="E81" s="156" t="s">
        <v>8</v>
      </c>
    </row>
    <row r="82" spans="1:5" s="15" customFormat="1" ht="15" customHeight="1" x14ac:dyDescent="0.35">
      <c r="A82" s="84" t="s">
        <v>215</v>
      </c>
      <c r="B82" s="109" t="s">
        <v>62</v>
      </c>
      <c r="C82" s="112">
        <f>60 - (60*10%)</f>
        <v>54</v>
      </c>
      <c r="D82" s="112">
        <f>C82*18%</f>
        <v>9.7199999999999989</v>
      </c>
      <c r="E82" s="34">
        <f t="shared" ref="E82:E84" si="33">(C82+D82)*$E$12</f>
        <v>209.0016</v>
      </c>
    </row>
    <row r="83" spans="1:5" s="15" customFormat="1" ht="15" customHeight="1" x14ac:dyDescent="0.35">
      <c r="A83" s="84" t="s">
        <v>49</v>
      </c>
      <c r="B83" s="35" t="s">
        <v>201</v>
      </c>
      <c r="C83" s="28">
        <v>10</v>
      </c>
      <c r="D83" s="112">
        <f>C83*18%</f>
        <v>1.7999999999999998</v>
      </c>
      <c r="E83" s="34">
        <f t="shared" si="33"/>
        <v>38.704000000000001</v>
      </c>
    </row>
    <row r="84" spans="1:5" s="15" customFormat="1" ht="15" customHeight="1" x14ac:dyDescent="0.35">
      <c r="A84" s="84" t="s">
        <v>70</v>
      </c>
      <c r="B84" s="109" t="s">
        <v>201</v>
      </c>
      <c r="C84" s="112">
        <v>25</v>
      </c>
      <c r="D84" s="112">
        <f>C84*18%</f>
        <v>4.5</v>
      </c>
      <c r="E84" s="34">
        <f t="shared" si="33"/>
        <v>96.759999999999991</v>
      </c>
    </row>
    <row r="85" spans="1:5" s="15" customFormat="1" ht="15" customHeight="1" x14ac:dyDescent="0.35">
      <c r="A85" s="157" t="s">
        <v>63</v>
      </c>
      <c r="B85" s="50" t="s">
        <v>5</v>
      </c>
      <c r="C85" s="50" t="s">
        <v>6</v>
      </c>
      <c r="D85" s="50" t="s">
        <v>7</v>
      </c>
      <c r="E85" s="156" t="s">
        <v>8</v>
      </c>
    </row>
    <row r="86" spans="1:5" s="15" customFormat="1" ht="15" customHeight="1" x14ac:dyDescent="0.35">
      <c r="A86" s="84" t="s">
        <v>64</v>
      </c>
      <c r="B86" s="109" t="s">
        <v>201</v>
      </c>
      <c r="C86" s="112">
        <v>20</v>
      </c>
      <c r="D86" s="112">
        <f>C86*18%</f>
        <v>3.5999999999999996</v>
      </c>
      <c r="E86" s="34">
        <f t="shared" ref="E86" si="34">(C86+D86)*$E$12</f>
        <v>77.408000000000001</v>
      </c>
    </row>
    <row r="87" spans="1:5" s="15" customFormat="1" ht="15" customHeight="1" x14ac:dyDescent="0.35">
      <c r="A87" s="84" t="s">
        <v>65</v>
      </c>
      <c r="B87" s="109" t="s">
        <v>11</v>
      </c>
      <c r="C87" s="112">
        <v>4</v>
      </c>
      <c r="D87" s="112">
        <f>C87*18%</f>
        <v>0.72</v>
      </c>
      <c r="E87" s="34">
        <f t="shared" ref="E87" si="35">(C87+D87)*$E$12</f>
        <v>15.481599999999998</v>
      </c>
    </row>
    <row r="88" spans="1:5" s="15" customFormat="1" ht="15" customHeight="1" x14ac:dyDescent="0.35">
      <c r="A88" s="157" t="s">
        <v>66</v>
      </c>
      <c r="B88" s="50" t="s">
        <v>5</v>
      </c>
      <c r="C88" s="50" t="s">
        <v>205</v>
      </c>
      <c r="D88" s="50" t="s">
        <v>7</v>
      </c>
      <c r="E88" s="156" t="s">
        <v>8</v>
      </c>
    </row>
    <row r="89" spans="1:5" s="15" customFormat="1" ht="15" customHeight="1" x14ac:dyDescent="0.35">
      <c r="A89" s="84" t="s">
        <v>67</v>
      </c>
      <c r="B89" s="109" t="s">
        <v>201</v>
      </c>
      <c r="C89" s="112">
        <v>120</v>
      </c>
      <c r="D89" s="112">
        <f t="shared" ref="D89:D98" si="36">C89*18%</f>
        <v>21.599999999999998</v>
      </c>
      <c r="E89" s="34">
        <f t="shared" ref="E89" si="37">(C89+D89)*$E$12</f>
        <v>464.44799999999998</v>
      </c>
    </row>
    <row r="90" spans="1:5" s="15" customFormat="1" ht="15" customHeight="1" x14ac:dyDescent="0.35">
      <c r="A90" s="84" t="s">
        <v>68</v>
      </c>
      <c r="B90" s="109" t="s">
        <v>201</v>
      </c>
      <c r="C90" s="112">
        <v>150</v>
      </c>
      <c r="D90" s="112">
        <f t="shared" si="36"/>
        <v>27</v>
      </c>
      <c r="E90" s="34">
        <f t="shared" ref="E90" si="38">(C90+D90)*$E$12</f>
        <v>580.55999999999995</v>
      </c>
    </row>
    <row r="91" spans="1:5" s="15" customFormat="1" ht="15" customHeight="1" x14ac:dyDescent="0.35">
      <c r="A91" s="84" t="s">
        <v>22</v>
      </c>
      <c r="B91" s="109" t="s">
        <v>201</v>
      </c>
      <c r="C91" s="112">
        <v>20</v>
      </c>
      <c r="D91" s="112">
        <f t="shared" si="36"/>
        <v>3.5999999999999996</v>
      </c>
      <c r="E91" s="34">
        <f t="shared" ref="E91:E98" si="39">(C91+D91)*$E$12</f>
        <v>77.408000000000001</v>
      </c>
    </row>
    <row r="92" spans="1:5" s="15" customFormat="1" ht="15" customHeight="1" x14ac:dyDescent="0.35">
      <c r="A92" s="118" t="s">
        <v>69</v>
      </c>
      <c r="B92" s="27" t="s">
        <v>201</v>
      </c>
      <c r="C92" s="112">
        <v>30</v>
      </c>
      <c r="D92" s="112">
        <f t="shared" si="36"/>
        <v>5.3999999999999995</v>
      </c>
      <c r="E92" s="34">
        <f t="shared" si="39"/>
        <v>116.11199999999999</v>
      </c>
    </row>
    <row r="93" spans="1:5" s="15" customFormat="1" ht="15" customHeight="1" x14ac:dyDescent="0.35">
      <c r="A93" s="84" t="s">
        <v>211</v>
      </c>
      <c r="B93" s="35" t="s">
        <v>201</v>
      </c>
      <c r="C93" s="28">
        <v>280</v>
      </c>
      <c r="D93" s="112">
        <f t="shared" si="36"/>
        <v>50.4</v>
      </c>
      <c r="E93" s="34">
        <f t="shared" si="39"/>
        <v>1083.7119999999998</v>
      </c>
    </row>
    <row r="94" spans="1:5" s="15" customFormat="1" ht="15" customHeight="1" x14ac:dyDescent="0.35">
      <c r="A94" s="84" t="s">
        <v>187</v>
      </c>
      <c r="B94" s="35" t="s">
        <v>50</v>
      </c>
      <c r="C94" s="112">
        <v>60</v>
      </c>
      <c r="D94" s="112">
        <f t="shared" si="36"/>
        <v>10.799999999999999</v>
      </c>
      <c r="E94" s="34">
        <f t="shared" si="39"/>
        <v>232.22399999999999</v>
      </c>
    </row>
    <row r="95" spans="1:5" s="15" customFormat="1" ht="15" customHeight="1" x14ac:dyDescent="0.35">
      <c r="A95" s="88" t="s">
        <v>71</v>
      </c>
      <c r="B95" s="35" t="s">
        <v>62</v>
      </c>
      <c r="C95" s="34">
        <v>12</v>
      </c>
      <c r="D95" s="112">
        <f t="shared" si="36"/>
        <v>2.16</v>
      </c>
      <c r="E95" s="34">
        <f t="shared" si="39"/>
        <v>46.444800000000001</v>
      </c>
    </row>
    <row r="96" spans="1:5" s="15" customFormat="1" ht="15" customHeight="1" x14ac:dyDescent="0.35">
      <c r="A96" s="84" t="s">
        <v>72</v>
      </c>
      <c r="B96" s="109" t="s">
        <v>201</v>
      </c>
      <c r="C96" s="112">
        <v>30</v>
      </c>
      <c r="D96" s="112">
        <f t="shared" si="36"/>
        <v>5.3999999999999995</v>
      </c>
      <c r="E96" s="34">
        <f t="shared" si="39"/>
        <v>116.11199999999999</v>
      </c>
    </row>
    <row r="97" spans="1:8" s="15" customFormat="1" ht="15" customHeight="1" x14ac:dyDescent="0.35">
      <c r="A97" s="84" t="s">
        <v>73</v>
      </c>
      <c r="B97" s="109" t="s">
        <v>201</v>
      </c>
      <c r="C97" s="112">
        <v>10</v>
      </c>
      <c r="D97" s="112">
        <f t="shared" si="36"/>
        <v>1.7999999999999998</v>
      </c>
      <c r="E97" s="34">
        <f t="shared" si="39"/>
        <v>38.704000000000001</v>
      </c>
    </row>
    <row r="98" spans="1:8" s="15" customFormat="1" ht="15" customHeight="1" x14ac:dyDescent="0.35">
      <c r="A98" s="84" t="s">
        <v>174</v>
      </c>
      <c r="B98" s="109" t="s">
        <v>201</v>
      </c>
      <c r="C98" s="112">
        <v>11</v>
      </c>
      <c r="D98" s="112">
        <f t="shared" si="36"/>
        <v>1.98</v>
      </c>
      <c r="E98" s="34">
        <f t="shared" si="39"/>
        <v>42.574399999999997</v>
      </c>
    </row>
    <row r="99" spans="1:8" s="15" customFormat="1" ht="15" customHeight="1" x14ac:dyDescent="0.35">
      <c r="A99" s="84" t="s">
        <v>19</v>
      </c>
      <c r="B99" s="109" t="s">
        <v>201</v>
      </c>
      <c r="C99" s="34">
        <v>30</v>
      </c>
      <c r="D99" s="34">
        <f t="shared" ref="D99" si="40">C99*18%</f>
        <v>5.3999999999999995</v>
      </c>
      <c r="E99" s="33">
        <f t="shared" ref="E99" si="41">(C99+D99)*$E$12</f>
        <v>116.11199999999999</v>
      </c>
    </row>
    <row r="100" spans="1:8" s="15" customFormat="1" ht="15" customHeight="1" x14ac:dyDescent="0.35">
      <c r="A100" s="53" t="s">
        <v>188</v>
      </c>
      <c r="B100" s="110" t="s">
        <v>201</v>
      </c>
      <c r="C100" s="71">
        <v>15</v>
      </c>
      <c r="D100" s="71">
        <f t="shared" ref="D100" si="42">C100*18%</f>
        <v>2.6999999999999997</v>
      </c>
      <c r="E100" s="72">
        <f t="shared" ref="E100" si="43">(C100+D100)*$E$12</f>
        <v>58.055999999999997</v>
      </c>
    </row>
    <row r="101" spans="1:8" s="15" customFormat="1" ht="13.5" x14ac:dyDescent="0.35">
      <c r="A101" s="31"/>
      <c r="B101" s="29"/>
      <c r="C101" s="16"/>
      <c r="D101" s="16"/>
      <c r="E101" s="16"/>
    </row>
    <row r="102" spans="1:8" s="15" customFormat="1" ht="13.5" x14ac:dyDescent="0.35">
      <c r="A102" s="102" t="s">
        <v>12</v>
      </c>
      <c r="C102" s="18"/>
      <c r="F102" s="19"/>
      <c r="G102" s="20"/>
      <c r="H102" s="21"/>
    </row>
    <row r="103" spans="1:8" s="15" customFormat="1" ht="13.5" x14ac:dyDescent="0.35">
      <c r="A103" s="92" t="s">
        <v>224</v>
      </c>
      <c r="C103" s="18"/>
    </row>
    <row r="104" spans="1:8" s="15" customFormat="1" ht="13.5" x14ac:dyDescent="0.35">
      <c r="A104" s="103" t="s">
        <v>75</v>
      </c>
      <c r="C104" s="18"/>
    </row>
    <row r="105" spans="1:8" s="15" customFormat="1" ht="13.5" x14ac:dyDescent="0.35">
      <c r="A105" s="103" t="s">
        <v>24</v>
      </c>
      <c r="C105" s="18"/>
    </row>
    <row r="106" spans="1:8" x14ac:dyDescent="0.35">
      <c r="A106" s="104" t="s">
        <v>15</v>
      </c>
      <c r="B106" s="15"/>
      <c r="C106" s="18"/>
      <c r="D106" s="15"/>
      <c r="E106" s="15"/>
    </row>
    <row r="107" spans="1:8" x14ac:dyDescent="0.35">
      <c r="A107" s="103" t="s">
        <v>77</v>
      </c>
    </row>
    <row r="108" spans="1:8" x14ac:dyDescent="0.35">
      <c r="A108" s="45" t="s">
        <v>184</v>
      </c>
    </row>
    <row r="109" spans="1:8" x14ac:dyDescent="0.35">
      <c r="A109" s="103" t="s">
        <v>213</v>
      </c>
    </row>
    <row r="110" spans="1:8" x14ac:dyDescent="0.35">
      <c r="A110" s="45" t="s">
        <v>216</v>
      </c>
    </row>
    <row r="111" spans="1:8" x14ac:dyDescent="0.35">
      <c r="A111" s="39" t="s">
        <v>217</v>
      </c>
    </row>
  </sheetData>
  <mergeCells count="3">
    <mergeCell ref="A7:E9"/>
    <mergeCell ref="A11:E11"/>
    <mergeCell ref="A13:E13"/>
  </mergeCells>
  <pageMargins left="0.7" right="0.7" top="0.75" bottom="0.75" header="0.3" footer="0.3"/>
  <pageSetup paperSize="9"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showGridLines="0" topLeftCell="A48" workbookViewId="0">
      <selection activeCell="A58" sqref="A58"/>
    </sheetView>
  </sheetViews>
  <sheetFormatPr baseColWidth="10" defaultColWidth="11.453125" defaultRowHeight="12" x14ac:dyDescent="0.3"/>
  <cols>
    <col min="1" max="1" width="52.1796875" style="39" customWidth="1"/>
    <col min="2" max="2" width="18.7265625" style="45" customWidth="1"/>
    <col min="3" max="3" width="10.7265625" style="46" customWidth="1"/>
    <col min="4" max="5" width="10.7265625" style="45" customWidth="1"/>
    <col min="6" max="6" width="4.81640625" style="45" customWidth="1"/>
    <col min="7" max="16384" width="11.453125" style="45"/>
  </cols>
  <sheetData>
    <row r="1" spans="1:5" x14ac:dyDescent="0.3">
      <c r="A1" s="92"/>
      <c r="B1" s="93"/>
      <c r="C1" s="94"/>
      <c r="D1" s="93"/>
    </row>
    <row r="2" spans="1:5" x14ac:dyDescent="0.3">
      <c r="A2" s="92"/>
      <c r="B2" s="93"/>
      <c r="C2" s="94"/>
      <c r="D2" s="93"/>
      <c r="E2" s="5" t="s">
        <v>0</v>
      </c>
    </row>
    <row r="3" spans="1:5" x14ac:dyDescent="0.3">
      <c r="A3" s="92"/>
      <c r="B3" s="93"/>
      <c r="C3" s="94"/>
      <c r="D3" s="93"/>
      <c r="E3" s="93"/>
    </row>
    <row r="4" spans="1:5" x14ac:dyDescent="0.3">
      <c r="A4" s="92"/>
      <c r="B4" s="93"/>
      <c r="C4" s="94"/>
      <c r="D4" s="93"/>
      <c r="E4" s="93"/>
    </row>
    <row r="5" spans="1:5" x14ac:dyDescent="0.3">
      <c r="A5" s="95" t="s">
        <v>1</v>
      </c>
      <c r="B5" s="93"/>
      <c r="C5" s="94"/>
      <c r="E5" s="96"/>
    </row>
    <row r="6" spans="1:5" x14ac:dyDescent="0.3">
      <c r="A6" s="95"/>
      <c r="B6" s="93"/>
      <c r="C6" s="94"/>
      <c r="D6" s="97"/>
      <c r="E6" s="96"/>
    </row>
    <row r="7" spans="1:5" ht="21.75" customHeight="1" x14ac:dyDescent="0.3">
      <c r="A7" s="189" t="s">
        <v>212</v>
      </c>
      <c r="B7" s="189"/>
      <c r="C7" s="189"/>
      <c r="D7" s="189"/>
      <c r="E7" s="189"/>
    </row>
    <row r="8" spans="1:5" ht="21.75" customHeight="1" x14ac:dyDescent="0.3">
      <c r="A8" s="189"/>
      <c r="B8" s="189"/>
      <c r="C8" s="189"/>
      <c r="D8" s="189"/>
      <c r="E8" s="189"/>
    </row>
    <row r="9" spans="1:5" ht="21.75" customHeight="1" x14ac:dyDescent="0.3">
      <c r="A9" s="189"/>
      <c r="B9" s="189"/>
      <c r="C9" s="189"/>
      <c r="D9" s="189"/>
      <c r="E9" s="189"/>
    </row>
    <row r="10" spans="1:5" ht="16.5" customHeight="1" x14ac:dyDescent="0.3">
      <c r="A10" s="98"/>
      <c r="B10" s="98"/>
      <c r="C10" s="99"/>
      <c r="D10" s="100" t="s">
        <v>2</v>
      </c>
      <c r="E10" s="12">
        <f>Contenedores!E10</f>
        <v>43404</v>
      </c>
    </row>
    <row r="11" spans="1:5" x14ac:dyDescent="0.3">
      <c r="A11" s="190" t="s">
        <v>3</v>
      </c>
      <c r="B11" s="190"/>
      <c r="C11" s="190"/>
      <c r="D11" s="190"/>
      <c r="E11" s="190"/>
    </row>
    <row r="12" spans="1:5" ht="13.5" customHeight="1" x14ac:dyDescent="0.3">
      <c r="B12" s="40"/>
      <c r="C12" s="41"/>
      <c r="D12" s="42" t="s">
        <v>4</v>
      </c>
      <c r="E12" s="43">
        <v>3.28</v>
      </c>
    </row>
    <row r="13" spans="1:5" x14ac:dyDescent="0.3">
      <c r="A13" s="191" t="s">
        <v>76</v>
      </c>
      <c r="B13" s="191"/>
      <c r="C13" s="191"/>
      <c r="D13" s="191"/>
      <c r="E13" s="191"/>
    </row>
    <row r="14" spans="1:5" s="48" customFormat="1" x14ac:dyDescent="0.3">
      <c r="A14" s="119"/>
      <c r="B14" s="119"/>
      <c r="C14" s="119"/>
      <c r="D14" s="119"/>
      <c r="E14" s="119"/>
    </row>
    <row r="15" spans="1:5" x14ac:dyDescent="0.3">
      <c r="A15" s="47" t="s">
        <v>35</v>
      </c>
      <c r="B15" s="48"/>
      <c r="C15" s="49"/>
      <c r="D15" s="48"/>
      <c r="E15" s="48"/>
    </row>
    <row r="16" spans="1:5" x14ac:dyDescent="0.3">
      <c r="A16" s="75"/>
      <c r="B16" s="48"/>
      <c r="C16" s="49"/>
      <c r="D16" s="48"/>
      <c r="E16" s="48"/>
    </row>
    <row r="17" spans="1:11" x14ac:dyDescent="0.3">
      <c r="B17" s="50" t="s">
        <v>5</v>
      </c>
      <c r="C17" s="51" t="s">
        <v>205</v>
      </c>
      <c r="D17" s="51" t="s">
        <v>7</v>
      </c>
      <c r="E17" s="52" t="s">
        <v>8</v>
      </c>
    </row>
    <row r="18" spans="1:11" x14ac:dyDescent="0.3">
      <c r="A18" s="182" t="s">
        <v>96</v>
      </c>
      <c r="B18" s="183" t="s">
        <v>214</v>
      </c>
      <c r="C18" s="184">
        <v>1.25</v>
      </c>
      <c r="D18" s="187" t="s">
        <v>182</v>
      </c>
      <c r="E18" s="188">
        <f>C18*$E$12</f>
        <v>4.0999999999999996</v>
      </c>
    </row>
    <row r="19" spans="1:11" ht="15" customHeight="1" x14ac:dyDescent="0.3">
      <c r="A19" s="125" t="s">
        <v>97</v>
      </c>
      <c r="B19" s="123"/>
      <c r="C19" s="124"/>
      <c r="D19" s="68"/>
      <c r="E19" s="68"/>
    </row>
    <row r="20" spans="1:11" x14ac:dyDescent="0.3">
      <c r="A20" s="32"/>
      <c r="B20" s="54"/>
      <c r="C20" s="55"/>
      <c r="D20" s="56"/>
      <c r="E20" s="57"/>
    </row>
    <row r="21" spans="1:11" x14ac:dyDescent="0.3">
      <c r="A21" s="47" t="s">
        <v>78</v>
      </c>
      <c r="B21" s="58"/>
      <c r="C21" s="59"/>
      <c r="D21" s="58"/>
      <c r="E21" s="60"/>
    </row>
    <row r="22" spans="1:11" ht="15" customHeight="1" x14ac:dyDescent="0.3">
      <c r="A22" s="44"/>
      <c r="B22" s="61"/>
      <c r="C22" s="62"/>
      <c r="D22" s="61"/>
      <c r="E22" s="63"/>
    </row>
    <row r="23" spans="1:11" x14ac:dyDescent="0.3">
      <c r="A23" s="64" t="s">
        <v>79</v>
      </c>
      <c r="B23" s="51" t="s">
        <v>5</v>
      </c>
      <c r="C23" s="51" t="s">
        <v>205</v>
      </c>
      <c r="D23" s="51" t="s">
        <v>7</v>
      </c>
      <c r="E23" s="52" t="s">
        <v>8</v>
      </c>
    </row>
    <row r="24" spans="1:11" x14ac:dyDescent="0.3">
      <c r="A24" s="23" t="s">
        <v>10</v>
      </c>
      <c r="B24" s="26"/>
      <c r="C24" s="65"/>
      <c r="D24" s="26"/>
      <c r="E24" s="66"/>
    </row>
    <row r="25" spans="1:11" x14ac:dyDescent="0.3">
      <c r="A25" s="45" t="s">
        <v>185</v>
      </c>
      <c r="B25" s="35" t="s">
        <v>11</v>
      </c>
      <c r="C25" s="173">
        <v>3.5</v>
      </c>
      <c r="D25" s="174" t="s">
        <v>182</v>
      </c>
      <c r="E25" s="175">
        <f>C25*$E$12</f>
        <v>11.479999999999999</v>
      </c>
    </row>
    <row r="26" spans="1:11" x14ac:dyDescent="0.3">
      <c r="A26" s="45" t="s">
        <v>186</v>
      </c>
      <c r="B26" s="35" t="s">
        <v>11</v>
      </c>
      <c r="C26" s="173">
        <v>10</v>
      </c>
      <c r="D26" s="176">
        <f t="shared" ref="D26" si="0">C26*18%</f>
        <v>1.7999999999999998</v>
      </c>
      <c r="E26" s="175">
        <f t="shared" ref="E26" si="1">(C26+D26)*$E$12</f>
        <v>38.704000000000001</v>
      </c>
    </row>
    <row r="27" spans="1:11" x14ac:dyDescent="0.3">
      <c r="A27" s="23" t="s">
        <v>34</v>
      </c>
      <c r="B27" s="26"/>
      <c r="C27" s="65"/>
      <c r="D27" s="162"/>
      <c r="E27" s="66"/>
      <c r="F27" s="93"/>
    </row>
    <row r="28" spans="1:11" x14ac:dyDescent="0.3">
      <c r="A28" s="159" t="s">
        <v>185</v>
      </c>
      <c r="B28" s="161" t="s">
        <v>11</v>
      </c>
      <c r="C28" s="173">
        <f>C25*70%</f>
        <v>2.4499999999999997</v>
      </c>
      <c r="D28" s="174" t="s">
        <v>182</v>
      </c>
      <c r="E28" s="175">
        <f>C28*$E$12</f>
        <v>8.0359999999999978</v>
      </c>
      <c r="F28" s="93"/>
    </row>
    <row r="29" spans="1:11" x14ac:dyDescent="0.3">
      <c r="A29" s="160" t="s">
        <v>186</v>
      </c>
      <c r="B29" s="158" t="s">
        <v>11</v>
      </c>
      <c r="C29" s="177">
        <f>C26*70%</f>
        <v>7</v>
      </c>
      <c r="D29" s="178">
        <f t="shared" ref="D29" si="2">C29*18%</f>
        <v>1.26</v>
      </c>
      <c r="E29" s="178">
        <f t="shared" ref="E29" si="3">(C29+D29)*$E$12</f>
        <v>27.092799999999997</v>
      </c>
      <c r="F29" s="93"/>
    </row>
    <row r="30" spans="1:11" x14ac:dyDescent="0.3">
      <c r="A30" s="106"/>
      <c r="B30" s="27"/>
      <c r="C30" s="67"/>
      <c r="D30" s="28"/>
      <c r="E30" s="28"/>
      <c r="F30" s="93"/>
    </row>
    <row r="31" spans="1:11" x14ac:dyDescent="0.3">
      <c r="A31" s="47" t="s">
        <v>39</v>
      </c>
      <c r="B31" s="58"/>
      <c r="C31" s="59"/>
      <c r="D31" s="58"/>
      <c r="E31" s="60"/>
      <c r="F31" s="106"/>
      <c r="G31" s="27"/>
      <c r="H31" s="67"/>
      <c r="I31" s="28"/>
      <c r="J31" s="28"/>
      <c r="K31" s="93"/>
    </row>
    <row r="32" spans="1:11" x14ac:dyDescent="0.3">
      <c r="A32" s="75"/>
      <c r="B32" s="58"/>
      <c r="C32" s="59"/>
      <c r="D32" s="58"/>
      <c r="E32" s="60"/>
      <c r="F32" s="106"/>
      <c r="G32" s="27"/>
      <c r="H32" s="67"/>
      <c r="I32" s="28"/>
      <c r="J32" s="28"/>
      <c r="K32" s="93"/>
    </row>
    <row r="33" spans="1:11" x14ac:dyDescent="0.3">
      <c r="A33" s="64" t="s">
        <v>80</v>
      </c>
      <c r="B33" s="51" t="s">
        <v>5</v>
      </c>
      <c r="C33" s="51" t="s">
        <v>205</v>
      </c>
      <c r="D33" s="51" t="s">
        <v>7</v>
      </c>
      <c r="E33" s="52" t="s">
        <v>8</v>
      </c>
      <c r="F33" s="106"/>
      <c r="G33" s="27"/>
      <c r="H33" s="67"/>
      <c r="I33" s="28"/>
      <c r="J33" s="28"/>
      <c r="K33" s="93"/>
    </row>
    <row r="34" spans="1:11" x14ac:dyDescent="0.3">
      <c r="A34" s="23" t="s">
        <v>10</v>
      </c>
      <c r="B34" s="24"/>
      <c r="C34" s="25"/>
      <c r="D34" s="26"/>
      <c r="E34" s="26"/>
      <c r="F34" s="106"/>
      <c r="G34" s="27"/>
      <c r="H34" s="67"/>
      <c r="I34" s="28"/>
      <c r="J34" s="28"/>
      <c r="K34" s="93"/>
    </row>
    <row r="35" spans="1:11" x14ac:dyDescent="0.3">
      <c r="A35" s="76" t="s">
        <v>23</v>
      </c>
      <c r="B35" s="77" t="s">
        <v>11</v>
      </c>
      <c r="C35" s="67">
        <v>13.5</v>
      </c>
      <c r="D35" s="79" t="s">
        <v>182</v>
      </c>
      <c r="E35" s="33">
        <f>C35*$E$12</f>
        <v>44.279999999999994</v>
      </c>
      <c r="F35" s="106"/>
      <c r="G35" s="27"/>
      <c r="H35" s="67"/>
      <c r="I35" s="28"/>
      <c r="J35" s="28"/>
      <c r="K35" s="93"/>
    </row>
    <row r="36" spans="1:11" x14ac:dyDescent="0.3">
      <c r="A36" s="76" t="s">
        <v>85</v>
      </c>
      <c r="B36" s="77" t="s">
        <v>11</v>
      </c>
      <c r="C36" s="67">
        <v>20</v>
      </c>
      <c r="D36" s="79" t="s">
        <v>182</v>
      </c>
      <c r="E36" s="33">
        <f t="shared" ref="E36:E37" si="4">C36*$E$12</f>
        <v>65.599999999999994</v>
      </c>
      <c r="F36" s="106"/>
      <c r="G36" s="27"/>
      <c r="H36" s="67"/>
      <c r="I36" s="28"/>
      <c r="J36" s="28"/>
      <c r="K36" s="93"/>
    </row>
    <row r="37" spans="1:11" x14ac:dyDescent="0.3">
      <c r="A37" s="76" t="s">
        <v>86</v>
      </c>
      <c r="B37" s="77" t="s">
        <v>11</v>
      </c>
      <c r="C37" s="67">
        <v>20</v>
      </c>
      <c r="D37" s="79" t="s">
        <v>182</v>
      </c>
      <c r="E37" s="33">
        <f t="shared" si="4"/>
        <v>65.599999999999994</v>
      </c>
      <c r="F37" s="106"/>
      <c r="G37" s="27"/>
      <c r="H37" s="67"/>
      <c r="I37" s="28"/>
      <c r="J37" s="28"/>
      <c r="K37" s="93"/>
    </row>
    <row r="38" spans="1:11" x14ac:dyDescent="0.3">
      <c r="A38" s="81" t="s">
        <v>189</v>
      </c>
      <c r="B38" s="129" t="s">
        <v>11</v>
      </c>
      <c r="C38" s="166" t="s">
        <v>21</v>
      </c>
      <c r="D38" s="82" t="s">
        <v>182</v>
      </c>
      <c r="E38" s="82" t="s">
        <v>21</v>
      </c>
      <c r="F38" s="39"/>
      <c r="G38" s="73"/>
      <c r="H38" s="74"/>
      <c r="J38" s="73"/>
    </row>
    <row r="39" spans="1:11" x14ac:dyDescent="0.3">
      <c r="A39" s="121"/>
      <c r="B39" s="83"/>
      <c r="C39" s="83"/>
      <c r="D39" s="83"/>
      <c r="E39" s="83"/>
      <c r="F39" s="39"/>
      <c r="G39" s="73"/>
      <c r="H39" s="74"/>
      <c r="J39" s="73"/>
    </row>
    <row r="40" spans="1:11" x14ac:dyDescent="0.3">
      <c r="A40" s="121"/>
      <c r="B40" s="83"/>
      <c r="C40" s="83"/>
      <c r="D40" s="83"/>
      <c r="E40" s="83"/>
      <c r="H40" s="46"/>
    </row>
    <row r="41" spans="1:11" x14ac:dyDescent="0.3">
      <c r="A41" s="47" t="s">
        <v>52</v>
      </c>
      <c r="B41" s="83"/>
      <c r="C41" s="83"/>
      <c r="D41" s="83"/>
      <c r="E41" s="83"/>
      <c r="H41" s="46"/>
    </row>
    <row r="42" spans="1:11" x14ac:dyDescent="0.3">
      <c r="A42" s="121"/>
      <c r="B42" s="83"/>
      <c r="C42" s="122"/>
      <c r="D42" s="122"/>
      <c r="E42" s="78"/>
      <c r="H42" s="46"/>
    </row>
    <row r="43" spans="1:11" x14ac:dyDescent="0.3">
      <c r="A43" s="64" t="s">
        <v>81</v>
      </c>
      <c r="B43" s="51" t="s">
        <v>5</v>
      </c>
      <c r="C43" s="51" t="s">
        <v>205</v>
      </c>
      <c r="D43" s="51" t="s">
        <v>7</v>
      </c>
      <c r="E43" s="52" t="s">
        <v>8</v>
      </c>
      <c r="H43" s="46"/>
    </row>
    <row r="44" spans="1:11" x14ac:dyDescent="0.3">
      <c r="A44" s="23" t="s">
        <v>42</v>
      </c>
      <c r="B44" s="24"/>
      <c r="C44" s="25"/>
      <c r="D44" s="26"/>
      <c r="E44" s="26"/>
      <c r="H44" s="46"/>
    </row>
    <row r="45" spans="1:11" ht="14" x14ac:dyDescent="0.3">
      <c r="A45" s="84" t="s">
        <v>84</v>
      </c>
      <c r="B45" s="35" t="s">
        <v>83</v>
      </c>
      <c r="C45" s="33">
        <v>0</v>
      </c>
      <c r="D45" s="34">
        <f>C45*18%</f>
        <v>0</v>
      </c>
      <c r="E45" s="33">
        <f t="shared" ref="E45:E49" si="5">(C45+D45)*$E$12</f>
        <v>0</v>
      </c>
      <c r="H45" s="46"/>
    </row>
    <row r="46" spans="1:11" ht="14" x14ac:dyDescent="0.3">
      <c r="A46" s="84" t="s">
        <v>25</v>
      </c>
      <c r="B46" s="35" t="s">
        <v>83</v>
      </c>
      <c r="C46" s="33">
        <v>1</v>
      </c>
      <c r="D46" s="34">
        <f>C46*18%</f>
        <v>0.18</v>
      </c>
      <c r="E46" s="33">
        <f t="shared" si="5"/>
        <v>3.8703999999999996</v>
      </c>
      <c r="H46" s="46"/>
    </row>
    <row r="47" spans="1:11" ht="14" x14ac:dyDescent="0.3">
      <c r="A47" s="84" t="s">
        <v>26</v>
      </c>
      <c r="B47" s="35" t="s">
        <v>83</v>
      </c>
      <c r="C47" s="33">
        <v>1.5</v>
      </c>
      <c r="D47" s="34">
        <f>C47*18%</f>
        <v>0.27</v>
      </c>
      <c r="E47" s="33">
        <f t="shared" si="5"/>
        <v>5.8056000000000001</v>
      </c>
      <c r="H47" s="46"/>
    </row>
    <row r="48" spans="1:11" ht="14" x14ac:dyDescent="0.3">
      <c r="A48" s="84" t="s">
        <v>27</v>
      </c>
      <c r="B48" s="35" t="s">
        <v>83</v>
      </c>
      <c r="C48" s="33">
        <v>2</v>
      </c>
      <c r="D48" s="34">
        <f>C48*18%</f>
        <v>0.36</v>
      </c>
      <c r="E48" s="34">
        <f t="shared" ref="E48" si="6">(C48+D48)*$E$12</f>
        <v>7.7407999999999992</v>
      </c>
      <c r="H48" s="46"/>
    </row>
    <row r="49" spans="1:8" ht="14" x14ac:dyDescent="0.3">
      <c r="A49" s="89" t="s">
        <v>203</v>
      </c>
      <c r="B49" s="38" t="s">
        <v>204</v>
      </c>
      <c r="C49" s="71">
        <v>0.7</v>
      </c>
      <c r="D49" s="71">
        <f>C49*18%</f>
        <v>0.126</v>
      </c>
      <c r="E49" s="71">
        <f t="shared" si="5"/>
        <v>2.7092799999999997</v>
      </c>
      <c r="H49" s="46"/>
    </row>
    <row r="50" spans="1:8" x14ac:dyDescent="0.3">
      <c r="A50" s="121"/>
      <c r="B50" s="83"/>
      <c r="C50" s="122"/>
      <c r="D50" s="122"/>
      <c r="E50" s="78"/>
      <c r="H50" s="46"/>
    </row>
    <row r="51" spans="1:8" x14ac:dyDescent="0.3">
      <c r="A51" s="64" t="s">
        <v>87</v>
      </c>
      <c r="B51" s="51" t="s">
        <v>5</v>
      </c>
      <c r="C51" s="51" t="s">
        <v>205</v>
      </c>
      <c r="D51" s="51" t="s">
        <v>7</v>
      </c>
      <c r="E51" s="52" t="s">
        <v>8</v>
      </c>
      <c r="H51" s="46"/>
    </row>
    <row r="52" spans="1:8" x14ac:dyDescent="0.3">
      <c r="A52" s="116" t="s">
        <v>48</v>
      </c>
      <c r="B52" s="108"/>
      <c r="C52" s="91"/>
      <c r="D52" s="91"/>
      <c r="E52" s="91"/>
      <c r="H52" s="46"/>
    </row>
    <row r="53" spans="1:8" ht="14" x14ac:dyDescent="0.3">
      <c r="A53" s="84" t="s">
        <v>145</v>
      </c>
      <c r="B53" s="109" t="s">
        <v>82</v>
      </c>
      <c r="C53" s="34">
        <v>5</v>
      </c>
      <c r="D53" s="34">
        <f>C53*18%</f>
        <v>0.89999999999999991</v>
      </c>
      <c r="E53" s="34">
        <f>(C53+D53)*$E$12</f>
        <v>19.352</v>
      </c>
      <c r="H53" s="46"/>
    </row>
    <row r="54" spans="1:8" ht="14" x14ac:dyDescent="0.3">
      <c r="A54" s="90" t="s">
        <v>147</v>
      </c>
      <c r="B54" s="109" t="s">
        <v>82</v>
      </c>
      <c r="C54" s="34">
        <v>3.5</v>
      </c>
      <c r="D54" s="34">
        <f>C54*18%</f>
        <v>0.63</v>
      </c>
      <c r="E54" s="34">
        <f>(C54+D54)*$E$12</f>
        <v>13.546399999999998</v>
      </c>
      <c r="H54" s="46"/>
    </row>
    <row r="55" spans="1:8" ht="14" x14ac:dyDescent="0.3">
      <c r="A55" s="90" t="s">
        <v>191</v>
      </c>
      <c r="B55" s="109" t="s">
        <v>82</v>
      </c>
      <c r="C55" s="34">
        <v>7</v>
      </c>
      <c r="D55" s="34">
        <f>C55*18%</f>
        <v>1.26</v>
      </c>
      <c r="E55" s="34">
        <f>(C55+D55)*$E$12</f>
        <v>27.092799999999997</v>
      </c>
      <c r="H55" s="46"/>
    </row>
    <row r="56" spans="1:8" x14ac:dyDescent="0.3">
      <c r="A56" s="90" t="s">
        <v>202</v>
      </c>
      <c r="B56" s="109" t="s">
        <v>11</v>
      </c>
      <c r="C56" s="79" t="s">
        <v>177</v>
      </c>
      <c r="D56" s="79" t="s">
        <v>177</v>
      </c>
      <c r="E56" s="79" t="s">
        <v>177</v>
      </c>
      <c r="H56" s="46"/>
    </row>
    <row r="57" spans="1:8" ht="14" x14ac:dyDescent="0.3">
      <c r="A57" s="90" t="s">
        <v>90</v>
      </c>
      <c r="B57" s="109" t="s">
        <v>82</v>
      </c>
      <c r="C57" s="34">
        <v>3</v>
      </c>
      <c r="D57" s="34">
        <f t="shared" ref="D57" si="7">C57*18%</f>
        <v>0.54</v>
      </c>
      <c r="E57" s="34">
        <f>(C57+D57)*$E$12</f>
        <v>11.6112</v>
      </c>
      <c r="H57" s="46"/>
    </row>
    <row r="58" spans="1:8" ht="14" x14ac:dyDescent="0.3">
      <c r="A58" s="84" t="s">
        <v>192</v>
      </c>
      <c r="B58" s="109" t="s">
        <v>82</v>
      </c>
      <c r="C58" s="34">
        <v>7</v>
      </c>
      <c r="D58" s="34">
        <f t="shared" ref="D58" si="8">C58*18%</f>
        <v>1.26</v>
      </c>
      <c r="E58" s="34">
        <f>(C58+D58)*$E$12</f>
        <v>27.092799999999997</v>
      </c>
      <c r="H58" s="46"/>
    </row>
    <row r="59" spans="1:8" ht="14" x14ac:dyDescent="0.3">
      <c r="A59" s="53" t="s">
        <v>92</v>
      </c>
      <c r="B59" s="110" t="s">
        <v>82</v>
      </c>
      <c r="C59" s="164" t="s">
        <v>91</v>
      </c>
      <c r="D59" s="164" t="s">
        <v>91</v>
      </c>
      <c r="E59" s="164" t="s">
        <v>91</v>
      </c>
      <c r="H59" s="46"/>
    </row>
    <row r="60" spans="1:8" x14ac:dyDescent="0.3">
      <c r="A60" s="121" t="s">
        <v>190</v>
      </c>
      <c r="B60" s="83"/>
      <c r="C60" s="122"/>
      <c r="D60" s="122"/>
      <c r="E60" s="78"/>
    </row>
    <row r="61" spans="1:8" x14ac:dyDescent="0.3">
      <c r="A61" s="121" t="s">
        <v>93</v>
      </c>
      <c r="B61" s="83"/>
      <c r="C61" s="122"/>
      <c r="D61" s="122"/>
      <c r="E61" s="78"/>
    </row>
    <row r="62" spans="1:8" x14ac:dyDescent="0.3">
      <c r="A62" s="102" t="s">
        <v>12</v>
      </c>
    </row>
    <row r="63" spans="1:8" x14ac:dyDescent="0.3">
      <c r="A63" s="92" t="s">
        <v>224</v>
      </c>
    </row>
    <row r="64" spans="1:8" x14ac:dyDescent="0.3">
      <c r="A64" s="103" t="s">
        <v>14</v>
      </c>
    </row>
    <row r="65" spans="1:1" x14ac:dyDescent="0.3">
      <c r="A65" s="103" t="s">
        <v>24</v>
      </c>
    </row>
    <row r="66" spans="1:1" x14ac:dyDescent="0.3">
      <c r="A66" s="104" t="s">
        <v>15</v>
      </c>
    </row>
  </sheetData>
  <mergeCells count="3">
    <mergeCell ref="A7:E9"/>
    <mergeCell ref="A11:E11"/>
    <mergeCell ref="A13:E13"/>
  </mergeCells>
  <pageMargins left="0.7" right="0.7" top="0.75" bottom="0.75" header="0.3" footer="0.3"/>
  <pageSetup paperSize="9"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topLeftCell="A23" workbookViewId="0">
      <selection activeCell="A27" sqref="A27"/>
    </sheetView>
  </sheetViews>
  <sheetFormatPr baseColWidth="10" defaultColWidth="11.453125" defaultRowHeight="12" x14ac:dyDescent="0.3"/>
  <cols>
    <col min="1" max="1" width="52.1796875" style="39" customWidth="1"/>
    <col min="2" max="2" width="18.7265625" style="45" customWidth="1"/>
    <col min="3" max="3" width="10.7265625" style="46" customWidth="1"/>
    <col min="4" max="5" width="10.7265625" style="45" customWidth="1"/>
    <col min="6" max="6" width="4.81640625" style="45" customWidth="1"/>
    <col min="7" max="16384" width="11.453125" style="45"/>
  </cols>
  <sheetData>
    <row r="1" spans="1:5" x14ac:dyDescent="0.3">
      <c r="A1" s="92"/>
      <c r="B1" s="93"/>
      <c r="C1" s="94"/>
      <c r="D1" s="93"/>
    </row>
    <row r="2" spans="1:5" x14ac:dyDescent="0.3">
      <c r="A2" s="92"/>
      <c r="B2" s="93"/>
      <c r="C2" s="94"/>
      <c r="D2" s="93"/>
      <c r="E2" s="5" t="s">
        <v>0</v>
      </c>
    </row>
    <row r="3" spans="1:5" x14ac:dyDescent="0.3">
      <c r="A3" s="92"/>
      <c r="B3" s="93"/>
      <c r="C3" s="94"/>
      <c r="D3" s="93"/>
      <c r="E3" s="93"/>
    </row>
    <row r="4" spans="1:5" x14ac:dyDescent="0.3">
      <c r="A4" s="92"/>
      <c r="B4" s="93"/>
      <c r="C4" s="94"/>
      <c r="D4" s="93"/>
      <c r="E4" s="93"/>
    </row>
    <row r="5" spans="1:5" x14ac:dyDescent="0.3">
      <c r="A5" s="95" t="s">
        <v>1</v>
      </c>
      <c r="B5" s="93"/>
      <c r="C5" s="94"/>
      <c r="E5" s="96"/>
    </row>
    <row r="6" spans="1:5" x14ac:dyDescent="0.3">
      <c r="A6" s="95"/>
      <c r="B6" s="93"/>
      <c r="C6" s="94"/>
      <c r="D6" s="97"/>
      <c r="E6" s="96"/>
    </row>
    <row r="7" spans="1:5" ht="21.75" customHeight="1" x14ac:dyDescent="0.3">
      <c r="A7" s="189" t="s">
        <v>212</v>
      </c>
      <c r="B7" s="189"/>
      <c r="C7" s="189"/>
      <c r="D7" s="189"/>
      <c r="E7" s="189"/>
    </row>
    <row r="8" spans="1:5" ht="21.75" customHeight="1" x14ac:dyDescent="0.3">
      <c r="A8" s="189"/>
      <c r="B8" s="189"/>
      <c r="C8" s="189"/>
      <c r="D8" s="189"/>
      <c r="E8" s="189"/>
    </row>
    <row r="9" spans="1:5" ht="21.75" customHeight="1" x14ac:dyDescent="0.3">
      <c r="A9" s="189"/>
      <c r="B9" s="189"/>
      <c r="C9" s="189"/>
      <c r="D9" s="189"/>
      <c r="E9" s="189"/>
    </row>
    <row r="10" spans="1:5" ht="16.5" customHeight="1" x14ac:dyDescent="0.3">
      <c r="A10" s="98"/>
      <c r="B10" s="98"/>
      <c r="C10" s="99"/>
      <c r="D10" s="100" t="s">
        <v>2</v>
      </c>
      <c r="E10" s="101">
        <f>'Carga Fraccionada'!E10</f>
        <v>43404</v>
      </c>
    </row>
    <row r="11" spans="1:5" x14ac:dyDescent="0.3">
      <c r="A11" s="190" t="s">
        <v>3</v>
      </c>
      <c r="B11" s="190"/>
      <c r="C11" s="190"/>
      <c r="D11" s="190"/>
      <c r="E11" s="190"/>
    </row>
    <row r="12" spans="1:5" ht="13.5" customHeight="1" x14ac:dyDescent="0.3">
      <c r="B12" s="40"/>
      <c r="C12" s="41"/>
      <c r="D12" s="42" t="s">
        <v>4</v>
      </c>
      <c r="E12" s="43">
        <v>3.28</v>
      </c>
    </row>
    <row r="13" spans="1:5" x14ac:dyDescent="0.3">
      <c r="A13" s="191" t="s">
        <v>102</v>
      </c>
      <c r="B13" s="191"/>
      <c r="C13" s="191"/>
      <c r="D13" s="191"/>
      <c r="E13" s="191"/>
    </row>
    <row r="14" spans="1:5" s="48" customFormat="1" x14ac:dyDescent="0.3">
      <c r="A14" s="119"/>
      <c r="B14" s="119"/>
      <c r="C14" s="119"/>
      <c r="D14" s="119"/>
      <c r="E14" s="119"/>
    </row>
    <row r="15" spans="1:5" x14ac:dyDescent="0.3">
      <c r="A15" s="47" t="s">
        <v>35</v>
      </c>
      <c r="B15" s="48"/>
      <c r="C15" s="49"/>
      <c r="D15" s="48"/>
      <c r="E15" s="48"/>
    </row>
    <row r="16" spans="1:5" x14ac:dyDescent="0.3">
      <c r="A16" s="75"/>
      <c r="B16" s="48"/>
      <c r="C16" s="49"/>
      <c r="D16" s="48"/>
      <c r="E16" s="48"/>
    </row>
    <row r="17" spans="1:6" x14ac:dyDescent="0.3">
      <c r="B17" s="50" t="s">
        <v>5</v>
      </c>
      <c r="C17" s="51" t="s">
        <v>205</v>
      </c>
      <c r="D17" s="51" t="s">
        <v>7</v>
      </c>
      <c r="E17" s="52" t="s">
        <v>8</v>
      </c>
    </row>
    <row r="18" spans="1:6" x14ac:dyDescent="0.3">
      <c r="A18" s="182" t="s">
        <v>96</v>
      </c>
      <c r="B18" s="183" t="s">
        <v>214</v>
      </c>
      <c r="C18" s="184">
        <v>1.25</v>
      </c>
      <c r="D18" s="185" t="s">
        <v>182</v>
      </c>
      <c r="E18" s="186">
        <f>C18*$E$12</f>
        <v>4.0999999999999996</v>
      </c>
    </row>
    <row r="19" spans="1:6" x14ac:dyDescent="0.3">
      <c r="A19" s="125" t="s">
        <v>97</v>
      </c>
      <c r="B19" s="54"/>
      <c r="C19" s="55"/>
      <c r="D19" s="56"/>
      <c r="E19" s="57"/>
    </row>
    <row r="20" spans="1:6" x14ac:dyDescent="0.3">
      <c r="A20" s="125"/>
      <c r="B20" s="54"/>
      <c r="C20" s="55"/>
      <c r="D20" s="56"/>
      <c r="E20" s="57"/>
    </row>
    <row r="21" spans="1:6" x14ac:dyDescent="0.3">
      <c r="A21" s="47" t="s">
        <v>94</v>
      </c>
      <c r="B21" s="58"/>
      <c r="C21" s="59"/>
      <c r="D21" s="58"/>
      <c r="E21" s="60"/>
    </row>
    <row r="22" spans="1:6" ht="15" customHeight="1" x14ac:dyDescent="0.3">
      <c r="A22" s="44"/>
      <c r="B22" s="61"/>
      <c r="C22" s="62"/>
      <c r="D22" s="61"/>
      <c r="E22" s="63"/>
    </row>
    <row r="23" spans="1:6" x14ac:dyDescent="0.3">
      <c r="A23" s="64" t="s">
        <v>95</v>
      </c>
      <c r="B23" s="51" t="s">
        <v>5</v>
      </c>
      <c r="C23" s="51" t="s">
        <v>205</v>
      </c>
      <c r="D23" s="51" t="s">
        <v>7</v>
      </c>
      <c r="E23" s="52" t="s">
        <v>8</v>
      </c>
    </row>
    <row r="24" spans="1:6" x14ac:dyDescent="0.3">
      <c r="A24" s="23" t="s">
        <v>10</v>
      </c>
      <c r="B24" s="26"/>
      <c r="C24" s="65"/>
      <c r="D24" s="26"/>
      <c r="E24" s="66"/>
    </row>
    <row r="25" spans="1:6" x14ac:dyDescent="0.3">
      <c r="A25" s="45" t="s">
        <v>98</v>
      </c>
      <c r="B25" s="35" t="s">
        <v>11</v>
      </c>
      <c r="C25" s="67">
        <v>9.1</v>
      </c>
      <c r="D25" s="34">
        <f t="shared" ref="D25:D31" si="0">C25*18%</f>
        <v>1.6379999999999999</v>
      </c>
      <c r="E25" s="33">
        <f t="shared" ref="E25:E31" si="1">(C25+D25)*$E$12</f>
        <v>35.220639999999996</v>
      </c>
    </row>
    <row r="26" spans="1:6" x14ac:dyDescent="0.3">
      <c r="A26" s="45" t="s">
        <v>99</v>
      </c>
      <c r="B26" s="35" t="s">
        <v>11</v>
      </c>
      <c r="C26" s="67">
        <v>9.1</v>
      </c>
      <c r="D26" s="34">
        <f t="shared" si="0"/>
        <v>1.6379999999999999</v>
      </c>
      <c r="E26" s="33">
        <f t="shared" si="1"/>
        <v>35.220639999999996</v>
      </c>
    </row>
    <row r="27" spans="1:6" x14ac:dyDescent="0.3">
      <c r="A27" s="45" t="s">
        <v>100</v>
      </c>
      <c r="B27" s="35" t="s">
        <v>11</v>
      </c>
      <c r="C27" s="67">
        <v>13.5</v>
      </c>
      <c r="D27" s="34">
        <f t="shared" si="0"/>
        <v>2.4299999999999997</v>
      </c>
      <c r="E27" s="33">
        <f t="shared" si="1"/>
        <v>52.250399999999999</v>
      </c>
    </row>
    <row r="28" spans="1:6" x14ac:dyDescent="0.3">
      <c r="A28" s="23" t="s">
        <v>34</v>
      </c>
      <c r="B28" s="26"/>
      <c r="C28" s="65"/>
      <c r="D28" s="26"/>
      <c r="E28" s="66"/>
      <c r="F28" s="93"/>
    </row>
    <row r="29" spans="1:6" x14ac:dyDescent="0.3">
      <c r="A29" s="45" t="s">
        <v>98</v>
      </c>
      <c r="B29" s="35" t="s">
        <v>11</v>
      </c>
      <c r="C29" s="67">
        <f>C25*70%</f>
        <v>6.3699999999999992</v>
      </c>
      <c r="D29" s="34">
        <f t="shared" si="0"/>
        <v>1.1465999999999998</v>
      </c>
      <c r="E29" s="34">
        <f t="shared" si="1"/>
        <v>24.654447999999995</v>
      </c>
      <c r="F29" s="93"/>
    </row>
    <row r="30" spans="1:6" x14ac:dyDescent="0.3">
      <c r="A30" s="45" t="s">
        <v>99</v>
      </c>
      <c r="B30" s="35" t="s">
        <v>11</v>
      </c>
      <c r="C30" s="67">
        <f t="shared" ref="C30:C31" si="2">C26*70%</f>
        <v>6.3699999999999992</v>
      </c>
      <c r="D30" s="34">
        <f t="shared" si="0"/>
        <v>1.1465999999999998</v>
      </c>
      <c r="E30" s="34">
        <f t="shared" si="1"/>
        <v>24.654447999999995</v>
      </c>
      <c r="F30" s="93"/>
    </row>
    <row r="31" spans="1:6" x14ac:dyDescent="0.3">
      <c r="A31" s="69" t="s">
        <v>100</v>
      </c>
      <c r="B31" s="38" t="s">
        <v>11</v>
      </c>
      <c r="C31" s="70">
        <f t="shared" si="2"/>
        <v>9.4499999999999993</v>
      </c>
      <c r="D31" s="71">
        <f t="shared" si="0"/>
        <v>1.7009999999999998</v>
      </c>
      <c r="E31" s="71">
        <f t="shared" si="1"/>
        <v>36.575279999999999</v>
      </c>
      <c r="F31" s="93"/>
    </row>
    <row r="32" spans="1:6" x14ac:dyDescent="0.3">
      <c r="A32" s="106"/>
      <c r="B32" s="27"/>
      <c r="C32" s="67"/>
      <c r="D32" s="28"/>
      <c r="E32" s="28"/>
      <c r="F32" s="93"/>
    </row>
    <row r="33" spans="1:1" x14ac:dyDescent="0.3">
      <c r="A33" s="102" t="s">
        <v>12</v>
      </c>
    </row>
    <row r="34" spans="1:1" x14ac:dyDescent="0.3">
      <c r="A34" s="92" t="s">
        <v>224</v>
      </c>
    </row>
    <row r="35" spans="1:1" x14ac:dyDescent="0.3">
      <c r="A35" s="103" t="s">
        <v>14</v>
      </c>
    </row>
    <row r="36" spans="1:1" x14ac:dyDescent="0.3">
      <c r="A36" s="103" t="s">
        <v>24</v>
      </c>
    </row>
    <row r="37" spans="1:1" x14ac:dyDescent="0.3">
      <c r="A37" s="104" t="s">
        <v>15</v>
      </c>
    </row>
  </sheetData>
  <mergeCells count="3">
    <mergeCell ref="A7:E9"/>
    <mergeCell ref="A11:E11"/>
    <mergeCell ref="A13:E13"/>
  </mergeCells>
  <pageMargins left="0.7" right="0.7" top="0.75" bottom="0.75" header="0.3" footer="0.3"/>
  <pageSetup paperSize="9" scale="6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showGridLines="0" topLeftCell="A13" workbookViewId="0">
      <selection activeCell="B28" sqref="B28"/>
    </sheetView>
  </sheetViews>
  <sheetFormatPr baseColWidth="10" defaultColWidth="11.453125" defaultRowHeight="12" x14ac:dyDescent="0.3"/>
  <cols>
    <col min="1" max="1" width="52.1796875" style="39" customWidth="1"/>
    <col min="2" max="2" width="18.7265625" style="45" customWidth="1"/>
    <col min="3" max="3" width="10.7265625" style="46" customWidth="1"/>
    <col min="4" max="5" width="10.7265625" style="45" customWidth="1"/>
    <col min="6" max="6" width="4.81640625" style="45" customWidth="1"/>
    <col min="7" max="16384" width="11.453125" style="45"/>
  </cols>
  <sheetData>
    <row r="1" spans="1:5" x14ac:dyDescent="0.3">
      <c r="A1" s="92"/>
      <c r="B1" s="93"/>
      <c r="C1" s="94"/>
      <c r="D1" s="93"/>
    </row>
    <row r="2" spans="1:5" x14ac:dyDescent="0.3">
      <c r="A2" s="92"/>
      <c r="B2" s="93"/>
      <c r="C2" s="94"/>
      <c r="D2" s="93"/>
      <c r="E2" s="5" t="s">
        <v>0</v>
      </c>
    </row>
    <row r="3" spans="1:5" x14ac:dyDescent="0.3">
      <c r="A3" s="92"/>
      <c r="B3" s="93"/>
      <c r="C3" s="94"/>
      <c r="D3" s="93"/>
      <c r="E3" s="93"/>
    </row>
    <row r="4" spans="1:5" x14ac:dyDescent="0.3">
      <c r="A4" s="92"/>
      <c r="B4" s="93"/>
      <c r="C4" s="94"/>
      <c r="D4" s="93"/>
      <c r="E4" s="93"/>
    </row>
    <row r="5" spans="1:5" x14ac:dyDescent="0.3">
      <c r="A5" s="95" t="s">
        <v>1</v>
      </c>
      <c r="B5" s="93"/>
      <c r="C5" s="94"/>
      <c r="E5" s="96"/>
    </row>
    <row r="6" spans="1:5" x14ac:dyDescent="0.3">
      <c r="A6" s="95"/>
      <c r="B6" s="93"/>
      <c r="C6" s="94"/>
      <c r="D6" s="97"/>
      <c r="E6" s="96"/>
    </row>
    <row r="7" spans="1:5" ht="21.75" customHeight="1" x14ac:dyDescent="0.3">
      <c r="A7" s="189" t="s">
        <v>212</v>
      </c>
      <c r="B7" s="189"/>
      <c r="C7" s="189"/>
      <c r="D7" s="189"/>
      <c r="E7" s="189"/>
    </row>
    <row r="8" spans="1:5" ht="21.75" customHeight="1" x14ac:dyDescent="0.3">
      <c r="A8" s="189"/>
      <c r="B8" s="189"/>
      <c r="C8" s="189"/>
      <c r="D8" s="189"/>
      <c r="E8" s="189"/>
    </row>
    <row r="9" spans="1:5" ht="21.75" customHeight="1" x14ac:dyDescent="0.3">
      <c r="A9" s="189"/>
      <c r="B9" s="189"/>
      <c r="C9" s="189"/>
      <c r="D9" s="189"/>
      <c r="E9" s="189"/>
    </row>
    <row r="10" spans="1:5" ht="16.5" customHeight="1" x14ac:dyDescent="0.3">
      <c r="A10" s="98"/>
      <c r="B10" s="98"/>
      <c r="C10" s="99"/>
      <c r="D10" s="100" t="s">
        <v>2</v>
      </c>
      <c r="E10" s="101">
        <f>'Granel Sólido'!E10</f>
        <v>43404</v>
      </c>
    </row>
    <row r="11" spans="1:5" x14ac:dyDescent="0.3">
      <c r="A11" s="190" t="s">
        <v>3</v>
      </c>
      <c r="B11" s="190"/>
      <c r="C11" s="190"/>
      <c r="D11" s="190"/>
      <c r="E11" s="190"/>
    </row>
    <row r="12" spans="1:5" ht="13.5" customHeight="1" x14ac:dyDescent="0.3">
      <c r="B12" s="40"/>
      <c r="C12" s="41"/>
      <c r="D12" s="42" t="s">
        <v>4</v>
      </c>
      <c r="E12" s="43">
        <v>3.28</v>
      </c>
    </row>
    <row r="13" spans="1:5" x14ac:dyDescent="0.3">
      <c r="A13" s="191" t="s">
        <v>103</v>
      </c>
      <c r="B13" s="191"/>
      <c r="C13" s="191"/>
      <c r="D13" s="191"/>
      <c r="E13" s="191"/>
    </row>
    <row r="14" spans="1:5" s="48" customFormat="1" x14ac:dyDescent="0.3">
      <c r="A14" s="119"/>
      <c r="B14" s="119"/>
      <c r="C14" s="119"/>
      <c r="D14" s="119"/>
      <c r="E14" s="119"/>
    </row>
    <row r="15" spans="1:5" x14ac:dyDescent="0.3">
      <c r="A15" s="47" t="s">
        <v>35</v>
      </c>
      <c r="B15" s="48"/>
      <c r="C15" s="49"/>
      <c r="D15" s="48"/>
      <c r="E15" s="48"/>
    </row>
    <row r="16" spans="1:5" x14ac:dyDescent="0.3">
      <c r="A16" s="75"/>
      <c r="B16" s="48"/>
      <c r="C16" s="49"/>
      <c r="D16" s="48"/>
      <c r="E16" s="48"/>
    </row>
    <row r="17" spans="1:6" x14ac:dyDescent="0.3">
      <c r="B17" s="50" t="s">
        <v>5</v>
      </c>
      <c r="C17" s="51" t="s">
        <v>205</v>
      </c>
      <c r="D17" s="51" t="s">
        <v>7</v>
      </c>
      <c r="E17" s="52" t="s">
        <v>8</v>
      </c>
    </row>
    <row r="18" spans="1:6" x14ac:dyDescent="0.3">
      <c r="A18" s="182" t="s">
        <v>96</v>
      </c>
      <c r="B18" s="183" t="s">
        <v>214</v>
      </c>
      <c r="C18" s="184">
        <v>1.25</v>
      </c>
      <c r="D18" s="185" t="s">
        <v>182</v>
      </c>
      <c r="E18" s="186">
        <f>C18*$E$12</f>
        <v>4.0999999999999996</v>
      </c>
    </row>
    <row r="19" spans="1:6" x14ac:dyDescent="0.3">
      <c r="A19" s="125" t="s">
        <v>97</v>
      </c>
      <c r="B19" s="54"/>
      <c r="C19" s="55"/>
      <c r="D19" s="56"/>
      <c r="E19" s="57"/>
    </row>
    <row r="20" spans="1:6" x14ac:dyDescent="0.3">
      <c r="A20" s="125"/>
      <c r="B20" s="54"/>
      <c r="C20" s="55"/>
      <c r="D20" s="56"/>
      <c r="E20" s="57"/>
    </row>
    <row r="21" spans="1:6" x14ac:dyDescent="0.3">
      <c r="A21" s="47" t="s">
        <v>104</v>
      </c>
      <c r="B21" s="58"/>
      <c r="C21" s="59"/>
      <c r="D21" s="58"/>
      <c r="E21" s="60"/>
    </row>
    <row r="22" spans="1:6" ht="15" customHeight="1" x14ac:dyDescent="0.3">
      <c r="A22" s="44"/>
      <c r="B22" s="61"/>
      <c r="C22" s="62"/>
      <c r="D22" s="61"/>
      <c r="E22" s="63"/>
    </row>
    <row r="23" spans="1:6" x14ac:dyDescent="0.3">
      <c r="A23" s="64" t="s">
        <v>105</v>
      </c>
      <c r="B23" s="51" t="s">
        <v>5</v>
      </c>
      <c r="C23" s="51" t="s">
        <v>205</v>
      </c>
      <c r="D23" s="51" t="s">
        <v>7</v>
      </c>
      <c r="E23" s="52" t="s">
        <v>8</v>
      </c>
    </row>
    <row r="24" spans="1:6" x14ac:dyDescent="0.3">
      <c r="A24" s="23" t="s">
        <v>10</v>
      </c>
      <c r="B24" s="26"/>
      <c r="C24" s="65"/>
      <c r="D24" s="26"/>
      <c r="E24" s="66"/>
    </row>
    <row r="25" spans="1:6" x14ac:dyDescent="0.3">
      <c r="A25" s="45" t="s">
        <v>106</v>
      </c>
      <c r="B25" s="35" t="s">
        <v>11</v>
      </c>
      <c r="C25" s="67">
        <v>1.8</v>
      </c>
      <c r="D25" s="34">
        <f t="shared" ref="D25:D27" si="0">C25*18%</f>
        <v>0.32400000000000001</v>
      </c>
      <c r="E25" s="33">
        <f t="shared" ref="E25:E27" si="1">(C25+D25)*$E$12</f>
        <v>6.9667199999999996</v>
      </c>
    </row>
    <row r="26" spans="1:6" x14ac:dyDescent="0.3">
      <c r="A26" s="23" t="s">
        <v>34</v>
      </c>
      <c r="B26" s="26"/>
      <c r="C26" s="65"/>
      <c r="D26" s="26"/>
      <c r="E26" s="66"/>
      <c r="F26" s="93"/>
    </row>
    <row r="27" spans="1:6" x14ac:dyDescent="0.3">
      <c r="A27" s="69" t="s">
        <v>106</v>
      </c>
      <c r="B27" s="38" t="s">
        <v>11</v>
      </c>
      <c r="C27" s="120">
        <f>C25*70%</f>
        <v>1.26</v>
      </c>
      <c r="D27" s="71">
        <f t="shared" si="0"/>
        <v>0.2268</v>
      </c>
      <c r="E27" s="71">
        <f t="shared" si="1"/>
        <v>4.8767040000000001</v>
      </c>
      <c r="F27" s="93"/>
    </row>
    <row r="28" spans="1:6" x14ac:dyDescent="0.3">
      <c r="A28" s="106"/>
      <c r="B28" s="27"/>
      <c r="C28" s="67"/>
      <c r="D28" s="28"/>
      <c r="E28" s="28"/>
      <c r="F28" s="93"/>
    </row>
    <row r="29" spans="1:6" x14ac:dyDescent="0.3">
      <c r="A29" s="47" t="s">
        <v>51</v>
      </c>
      <c r="B29" s="83"/>
      <c r="C29" s="83"/>
      <c r="D29" s="83"/>
      <c r="E29" s="83"/>
    </row>
    <row r="30" spans="1:6" x14ac:dyDescent="0.3">
      <c r="A30" s="121"/>
      <c r="B30" s="83"/>
      <c r="C30" s="122"/>
      <c r="D30" s="122"/>
      <c r="E30" s="78"/>
    </row>
    <row r="31" spans="1:6" x14ac:dyDescent="0.3">
      <c r="A31" s="64" t="s">
        <v>112</v>
      </c>
      <c r="B31" s="51" t="s">
        <v>5</v>
      </c>
      <c r="C31" s="51" t="s">
        <v>205</v>
      </c>
      <c r="D31" s="51" t="s">
        <v>7</v>
      </c>
      <c r="E31" s="52" t="s">
        <v>8</v>
      </c>
    </row>
    <row r="32" spans="1:6" x14ac:dyDescent="0.3">
      <c r="A32" s="23" t="s">
        <v>113</v>
      </c>
      <c r="B32" s="24"/>
      <c r="C32" s="25"/>
      <c r="D32" s="26"/>
      <c r="E32" s="26"/>
    </row>
    <row r="33" spans="1:5" x14ac:dyDescent="0.3">
      <c r="A33" s="84" t="s">
        <v>114</v>
      </c>
      <c r="B33" s="35" t="s">
        <v>11</v>
      </c>
      <c r="C33" s="33">
        <v>0.7</v>
      </c>
      <c r="D33" s="34">
        <f>C33*18%</f>
        <v>0.126</v>
      </c>
      <c r="E33" s="33">
        <f t="shared" ref="E33:E35" si="2">(C33+D33)*$E$12</f>
        <v>2.7092799999999997</v>
      </c>
    </row>
    <row r="34" spans="1:5" x14ac:dyDescent="0.3">
      <c r="A34" s="84" t="s">
        <v>115</v>
      </c>
      <c r="B34" s="35" t="s">
        <v>16</v>
      </c>
      <c r="C34" s="80" t="s">
        <v>21</v>
      </c>
      <c r="D34" s="80" t="s">
        <v>21</v>
      </c>
      <c r="E34" s="80" t="s">
        <v>21</v>
      </c>
    </row>
    <row r="35" spans="1:5" x14ac:dyDescent="0.3">
      <c r="A35" s="84" t="s">
        <v>90</v>
      </c>
      <c r="B35" s="35" t="s">
        <v>116</v>
      </c>
      <c r="C35" s="33">
        <v>20</v>
      </c>
      <c r="D35" s="34">
        <f>C35*18%</f>
        <v>3.5999999999999996</v>
      </c>
      <c r="E35" s="33">
        <f t="shared" si="2"/>
        <v>77.408000000000001</v>
      </c>
    </row>
    <row r="36" spans="1:5" x14ac:dyDescent="0.3">
      <c r="A36" s="53" t="s">
        <v>117</v>
      </c>
      <c r="B36" s="38" t="s">
        <v>16</v>
      </c>
      <c r="C36" s="72">
        <v>14</v>
      </c>
      <c r="D36" s="71">
        <f>C36*18%</f>
        <v>2.52</v>
      </c>
      <c r="E36" s="72">
        <f t="shared" ref="E36" si="3">(C36+D36)*$E$12</f>
        <v>54.185599999999994</v>
      </c>
    </row>
    <row r="37" spans="1:5" x14ac:dyDescent="0.3">
      <c r="A37" s="102" t="s">
        <v>12</v>
      </c>
    </row>
    <row r="38" spans="1:5" x14ac:dyDescent="0.3">
      <c r="A38" s="92" t="s">
        <v>224</v>
      </c>
    </row>
    <row r="39" spans="1:5" x14ac:dyDescent="0.3">
      <c r="A39" s="103" t="s">
        <v>14</v>
      </c>
    </row>
    <row r="40" spans="1:5" x14ac:dyDescent="0.3">
      <c r="A40" s="103" t="s">
        <v>24</v>
      </c>
    </row>
    <row r="41" spans="1:5" x14ac:dyDescent="0.3">
      <c r="A41" s="104" t="s">
        <v>15</v>
      </c>
    </row>
  </sheetData>
  <mergeCells count="3">
    <mergeCell ref="A7:E9"/>
    <mergeCell ref="A11:E11"/>
    <mergeCell ref="A13:E1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showGridLines="0" topLeftCell="A10" workbookViewId="0">
      <selection activeCell="D15" sqref="D15"/>
    </sheetView>
  </sheetViews>
  <sheetFormatPr baseColWidth="10" defaultColWidth="11.453125" defaultRowHeight="12" x14ac:dyDescent="0.3"/>
  <cols>
    <col min="1" max="1" width="52.1796875" style="39" customWidth="1"/>
    <col min="2" max="2" width="18.7265625" style="45" customWidth="1"/>
    <col min="3" max="3" width="10.7265625" style="46" customWidth="1"/>
    <col min="4" max="5" width="10.7265625" style="45" customWidth="1"/>
    <col min="6" max="6" width="4.81640625" style="45" customWidth="1"/>
    <col min="7" max="16384" width="11.453125" style="45"/>
  </cols>
  <sheetData>
    <row r="1" spans="1:5" x14ac:dyDescent="0.3">
      <c r="A1" s="92"/>
      <c r="B1" s="93"/>
      <c r="C1" s="94"/>
      <c r="D1" s="93"/>
    </row>
    <row r="2" spans="1:5" x14ac:dyDescent="0.3">
      <c r="A2" s="92"/>
      <c r="B2" s="93"/>
      <c r="C2" s="94"/>
      <c r="D2" s="93"/>
      <c r="E2" s="5" t="s">
        <v>0</v>
      </c>
    </row>
    <row r="3" spans="1:5" x14ac:dyDescent="0.3">
      <c r="A3" s="92"/>
      <c r="B3" s="93"/>
      <c r="C3" s="94"/>
      <c r="D3" s="93"/>
      <c r="E3" s="93"/>
    </row>
    <row r="4" spans="1:5" x14ac:dyDescent="0.3">
      <c r="A4" s="92"/>
      <c r="B4" s="93"/>
      <c r="C4" s="94"/>
      <c r="D4" s="93"/>
      <c r="E4" s="93"/>
    </row>
    <row r="5" spans="1:5" x14ac:dyDescent="0.3">
      <c r="A5" s="95" t="s">
        <v>1</v>
      </c>
      <c r="B5" s="93"/>
      <c r="C5" s="94"/>
      <c r="E5" s="96"/>
    </row>
    <row r="6" spans="1:5" x14ac:dyDescent="0.3">
      <c r="A6" s="95"/>
      <c r="B6" s="93"/>
      <c r="C6" s="94"/>
      <c r="D6" s="97"/>
      <c r="E6" s="96"/>
    </row>
    <row r="7" spans="1:5" ht="21.75" customHeight="1" x14ac:dyDescent="0.3">
      <c r="A7" s="189" t="s">
        <v>212</v>
      </c>
      <c r="B7" s="189"/>
      <c r="C7" s="189"/>
      <c r="D7" s="189"/>
      <c r="E7" s="189"/>
    </row>
    <row r="8" spans="1:5" ht="21.75" customHeight="1" x14ac:dyDescent="0.3">
      <c r="A8" s="189"/>
      <c r="B8" s="189"/>
      <c r="C8" s="189"/>
      <c r="D8" s="189"/>
      <c r="E8" s="189"/>
    </row>
    <row r="9" spans="1:5" ht="21.75" customHeight="1" x14ac:dyDescent="0.3">
      <c r="A9" s="189"/>
      <c r="B9" s="189"/>
      <c r="C9" s="189"/>
      <c r="D9" s="189"/>
      <c r="E9" s="189"/>
    </row>
    <row r="10" spans="1:5" ht="16.5" customHeight="1" x14ac:dyDescent="0.3">
      <c r="A10" s="98"/>
      <c r="B10" s="98"/>
      <c r="C10" s="99"/>
      <c r="D10" s="100" t="s">
        <v>2</v>
      </c>
      <c r="E10" s="101">
        <f>'Granel Líquido'!E10</f>
        <v>43404</v>
      </c>
    </row>
    <row r="11" spans="1:5" x14ac:dyDescent="0.3">
      <c r="A11" s="190" t="s">
        <v>3</v>
      </c>
      <c r="B11" s="190"/>
      <c r="C11" s="190"/>
      <c r="D11" s="190"/>
      <c r="E11" s="190"/>
    </row>
    <row r="12" spans="1:5" ht="13.5" customHeight="1" x14ac:dyDescent="0.3">
      <c r="B12" s="40"/>
      <c r="C12" s="41"/>
      <c r="D12" s="42" t="s">
        <v>4</v>
      </c>
      <c r="E12" s="43">
        <v>3.28</v>
      </c>
    </row>
    <row r="13" spans="1:5" x14ac:dyDescent="0.3">
      <c r="A13" s="191" t="s">
        <v>107</v>
      </c>
      <c r="B13" s="191"/>
      <c r="C13" s="191"/>
      <c r="D13" s="191"/>
      <c r="E13" s="191"/>
    </row>
    <row r="14" spans="1:5" s="48" customFormat="1" x14ac:dyDescent="0.3">
      <c r="A14" s="119"/>
      <c r="B14" s="119"/>
      <c r="C14" s="119"/>
      <c r="D14" s="119"/>
      <c r="E14" s="119"/>
    </row>
    <row r="15" spans="1:5" x14ac:dyDescent="0.3">
      <c r="A15" s="47" t="s">
        <v>35</v>
      </c>
      <c r="B15" s="48"/>
      <c r="C15" s="49"/>
      <c r="D15" s="48"/>
      <c r="E15" s="48"/>
    </row>
    <row r="16" spans="1:5" x14ac:dyDescent="0.3">
      <c r="A16" s="75"/>
      <c r="B16" s="48"/>
      <c r="C16" s="49"/>
      <c r="D16" s="48"/>
      <c r="E16" s="48"/>
    </row>
    <row r="17" spans="1:6" x14ac:dyDescent="0.3">
      <c r="B17" s="50" t="s">
        <v>5</v>
      </c>
      <c r="C17" s="51" t="s">
        <v>205</v>
      </c>
      <c r="D17" s="51" t="s">
        <v>7</v>
      </c>
      <c r="E17" s="52" t="s">
        <v>8</v>
      </c>
    </row>
    <row r="18" spans="1:6" x14ac:dyDescent="0.3">
      <c r="A18" s="182" t="s">
        <v>96</v>
      </c>
      <c r="B18" s="183" t="s">
        <v>214</v>
      </c>
      <c r="C18" s="184">
        <v>1.25</v>
      </c>
      <c r="D18" s="185" t="s">
        <v>182</v>
      </c>
      <c r="E18" s="186">
        <f>C18*$E$12</f>
        <v>4.0999999999999996</v>
      </c>
    </row>
    <row r="19" spans="1:6" x14ac:dyDescent="0.3">
      <c r="A19" s="125" t="s">
        <v>97</v>
      </c>
      <c r="B19" s="54"/>
      <c r="C19" s="55"/>
      <c r="D19" s="56"/>
      <c r="E19" s="57"/>
    </row>
    <row r="20" spans="1:6" x14ac:dyDescent="0.3">
      <c r="A20" s="125"/>
      <c r="B20" s="54"/>
      <c r="C20" s="55"/>
      <c r="D20" s="56"/>
      <c r="E20" s="57"/>
    </row>
    <row r="21" spans="1:6" x14ac:dyDescent="0.3">
      <c r="A21" s="47" t="s">
        <v>108</v>
      </c>
      <c r="B21" s="58"/>
      <c r="C21" s="59"/>
      <c r="D21" s="58"/>
      <c r="E21" s="60"/>
    </row>
    <row r="22" spans="1:6" ht="15" customHeight="1" x14ac:dyDescent="0.3">
      <c r="A22" s="44"/>
      <c r="B22" s="61"/>
      <c r="C22" s="62"/>
      <c r="D22" s="61"/>
      <c r="E22" s="63"/>
    </row>
    <row r="23" spans="1:6" x14ac:dyDescent="0.3">
      <c r="A23" s="64" t="s">
        <v>109</v>
      </c>
      <c r="B23" s="51" t="s">
        <v>5</v>
      </c>
      <c r="C23" s="51" t="s">
        <v>205</v>
      </c>
      <c r="D23" s="51" t="s">
        <v>7</v>
      </c>
      <c r="E23" s="52" t="s">
        <v>8</v>
      </c>
    </row>
    <row r="24" spans="1:6" x14ac:dyDescent="0.3">
      <c r="A24" s="23"/>
      <c r="B24" s="26"/>
      <c r="C24" s="65"/>
      <c r="D24" s="26"/>
      <c r="E24" s="66"/>
    </row>
    <row r="25" spans="1:6" x14ac:dyDescent="0.3">
      <c r="A25" s="69" t="s">
        <v>110</v>
      </c>
      <c r="B25" s="38" t="s">
        <v>111</v>
      </c>
      <c r="C25" s="120">
        <v>6</v>
      </c>
      <c r="D25" s="71">
        <f t="shared" ref="D25" si="0">C25*18%</f>
        <v>1.08</v>
      </c>
      <c r="E25" s="72">
        <f t="shared" ref="E25" si="1">(C25+D25)*$E$12</f>
        <v>23.2224</v>
      </c>
    </row>
    <row r="26" spans="1:6" x14ac:dyDescent="0.3">
      <c r="A26" s="106"/>
      <c r="B26" s="27"/>
      <c r="C26" s="67"/>
      <c r="D26" s="28"/>
      <c r="E26" s="28"/>
      <c r="F26" s="93"/>
    </row>
    <row r="27" spans="1:6" x14ac:dyDescent="0.3">
      <c r="A27" s="102" t="s">
        <v>12</v>
      </c>
    </row>
    <row r="28" spans="1:6" x14ac:dyDescent="0.3">
      <c r="A28" s="92" t="s">
        <v>224</v>
      </c>
    </row>
    <row r="29" spans="1:6" x14ac:dyDescent="0.3">
      <c r="A29" s="103" t="s">
        <v>14</v>
      </c>
    </row>
    <row r="30" spans="1:6" x14ac:dyDescent="0.3">
      <c r="A30" s="103" t="s">
        <v>24</v>
      </c>
    </row>
    <row r="31" spans="1:6" x14ac:dyDescent="0.3">
      <c r="A31" s="104" t="s">
        <v>15</v>
      </c>
    </row>
  </sheetData>
  <mergeCells count="3">
    <mergeCell ref="A7:E9"/>
    <mergeCell ref="A11:E11"/>
    <mergeCell ref="A13:E1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showGridLines="0" tabSelected="1" workbookViewId="0">
      <selection activeCell="A41" sqref="A41"/>
    </sheetView>
  </sheetViews>
  <sheetFormatPr baseColWidth="10" defaultColWidth="11.453125" defaultRowHeight="12" x14ac:dyDescent="0.3"/>
  <cols>
    <col min="1" max="1" width="48.453125" style="39" customWidth="1"/>
    <col min="2" max="2" width="18.7265625" style="45" customWidth="1"/>
    <col min="3" max="3" width="10.7265625" style="46" customWidth="1"/>
    <col min="4" max="5" width="10.7265625" style="45" customWidth="1"/>
    <col min="6" max="6" width="4.81640625" style="45" customWidth="1"/>
    <col min="7" max="16384" width="11.453125" style="45"/>
  </cols>
  <sheetData>
    <row r="1" spans="1:5" x14ac:dyDescent="0.3">
      <c r="A1" s="92"/>
      <c r="B1" s="93"/>
      <c r="C1" s="94"/>
      <c r="D1" s="93"/>
    </row>
    <row r="2" spans="1:5" x14ac:dyDescent="0.3">
      <c r="A2" s="92"/>
      <c r="B2" s="93"/>
      <c r="C2" s="94"/>
      <c r="D2" s="93"/>
      <c r="E2" s="5" t="s">
        <v>0</v>
      </c>
    </row>
    <row r="3" spans="1:5" x14ac:dyDescent="0.3">
      <c r="A3" s="92"/>
      <c r="B3" s="93"/>
      <c r="C3" s="94"/>
      <c r="D3" s="93"/>
      <c r="E3" s="93"/>
    </row>
    <row r="4" spans="1:5" x14ac:dyDescent="0.3">
      <c r="A4" s="92"/>
      <c r="B4" s="93"/>
      <c r="C4" s="94"/>
      <c r="D4" s="93"/>
      <c r="E4" s="93"/>
    </row>
    <row r="5" spans="1:5" x14ac:dyDescent="0.3">
      <c r="A5" s="95" t="s">
        <v>1</v>
      </c>
      <c r="B5" s="93"/>
      <c r="C5" s="94"/>
      <c r="E5" s="96"/>
    </row>
    <row r="6" spans="1:5" x14ac:dyDescent="0.3">
      <c r="A6" s="95"/>
      <c r="B6" s="93"/>
      <c r="C6" s="94"/>
      <c r="D6" s="97"/>
      <c r="E6" s="96"/>
    </row>
    <row r="7" spans="1:5" ht="21.75" customHeight="1" x14ac:dyDescent="0.3">
      <c r="A7" s="189" t="s">
        <v>212</v>
      </c>
      <c r="B7" s="189"/>
      <c r="C7" s="189"/>
      <c r="D7" s="189"/>
      <c r="E7" s="189"/>
    </row>
    <row r="8" spans="1:5" ht="21.75" customHeight="1" x14ac:dyDescent="0.3">
      <c r="A8" s="189"/>
      <c r="B8" s="189"/>
      <c r="C8" s="189"/>
      <c r="D8" s="189"/>
      <c r="E8" s="189"/>
    </row>
    <row r="9" spans="1:5" ht="21.75" customHeight="1" x14ac:dyDescent="0.3">
      <c r="A9" s="189"/>
      <c r="B9" s="189"/>
      <c r="C9" s="189"/>
      <c r="D9" s="189"/>
      <c r="E9" s="189"/>
    </row>
    <row r="10" spans="1:5" ht="16.5" customHeight="1" x14ac:dyDescent="0.3">
      <c r="A10" s="98"/>
      <c r="B10" s="98"/>
      <c r="C10" s="99"/>
      <c r="D10" s="100" t="s">
        <v>2</v>
      </c>
      <c r="E10" s="101">
        <f>Pasajeros!E10</f>
        <v>43404</v>
      </c>
    </row>
    <row r="11" spans="1:5" x14ac:dyDescent="0.3">
      <c r="A11" s="190" t="s">
        <v>3</v>
      </c>
      <c r="B11" s="190"/>
      <c r="C11" s="190"/>
      <c r="D11" s="190"/>
      <c r="E11" s="190"/>
    </row>
    <row r="12" spans="1:5" ht="13.5" customHeight="1" x14ac:dyDescent="0.3">
      <c r="B12" s="40"/>
      <c r="C12" s="41"/>
      <c r="D12" s="42" t="s">
        <v>4</v>
      </c>
      <c r="E12" s="43">
        <v>3.28</v>
      </c>
    </row>
    <row r="13" spans="1:5" x14ac:dyDescent="0.3">
      <c r="A13" s="191" t="s">
        <v>118</v>
      </c>
      <c r="B13" s="191"/>
      <c r="C13" s="191"/>
      <c r="D13" s="191"/>
      <c r="E13" s="191"/>
    </row>
    <row r="14" spans="1:5" s="48" customFormat="1" x14ac:dyDescent="0.3">
      <c r="A14" s="119"/>
      <c r="B14" s="119"/>
      <c r="C14" s="119"/>
      <c r="D14" s="119"/>
      <c r="E14" s="119"/>
    </row>
    <row r="15" spans="1:5" x14ac:dyDescent="0.3">
      <c r="A15" s="47" t="s">
        <v>35</v>
      </c>
      <c r="B15" s="48"/>
      <c r="C15" s="49"/>
      <c r="D15" s="48"/>
      <c r="E15" s="48"/>
    </row>
    <row r="16" spans="1:5" x14ac:dyDescent="0.3">
      <c r="A16" s="75"/>
      <c r="B16" s="48"/>
      <c r="C16" s="49"/>
      <c r="D16" s="48"/>
      <c r="E16" s="48"/>
    </row>
    <row r="17" spans="1:8" x14ac:dyDescent="0.3">
      <c r="B17" s="50" t="s">
        <v>5</v>
      </c>
      <c r="C17" s="51" t="s">
        <v>205</v>
      </c>
      <c r="D17" s="51" t="s">
        <v>7</v>
      </c>
      <c r="E17" s="52" t="s">
        <v>8</v>
      </c>
    </row>
    <row r="18" spans="1:8" x14ac:dyDescent="0.3">
      <c r="A18" s="182" t="s">
        <v>96</v>
      </c>
      <c r="B18" s="183" t="s">
        <v>214</v>
      </c>
      <c r="C18" s="184">
        <v>1.25</v>
      </c>
      <c r="D18" s="185" t="s">
        <v>182</v>
      </c>
      <c r="E18" s="186">
        <f>C18*$E$12</f>
        <v>4.0999999999999996</v>
      </c>
    </row>
    <row r="19" spans="1:8" ht="15" customHeight="1" x14ac:dyDescent="0.3">
      <c r="A19" s="125" t="s">
        <v>97</v>
      </c>
      <c r="B19" s="123"/>
      <c r="C19" s="124"/>
      <c r="D19" s="68"/>
      <c r="E19" s="68"/>
    </row>
    <row r="20" spans="1:8" x14ac:dyDescent="0.3">
      <c r="A20" s="32"/>
      <c r="B20" s="54"/>
      <c r="C20" s="55"/>
      <c r="D20" s="56"/>
      <c r="E20" s="57"/>
    </row>
    <row r="21" spans="1:8" x14ac:dyDescent="0.3">
      <c r="A21" s="47" t="s">
        <v>119</v>
      </c>
      <c r="B21" s="58"/>
      <c r="C21" s="59"/>
      <c r="D21" s="58"/>
      <c r="E21" s="60"/>
    </row>
    <row r="22" spans="1:8" ht="15" customHeight="1" x14ac:dyDescent="0.3">
      <c r="A22" s="44"/>
      <c r="B22" s="61"/>
      <c r="C22" s="62"/>
      <c r="D22" s="61"/>
      <c r="E22" s="63"/>
    </row>
    <row r="23" spans="1:8" x14ac:dyDescent="0.3">
      <c r="A23" s="64" t="s">
        <v>120</v>
      </c>
      <c r="B23" s="51" t="s">
        <v>5</v>
      </c>
      <c r="C23" s="51" t="s">
        <v>205</v>
      </c>
      <c r="D23" s="51" t="s">
        <v>7</v>
      </c>
      <c r="E23" s="52" t="s">
        <v>8</v>
      </c>
    </row>
    <row r="24" spans="1:8" x14ac:dyDescent="0.3">
      <c r="A24" s="23" t="s">
        <v>10</v>
      </c>
      <c r="B24" s="26"/>
      <c r="C24" s="65"/>
      <c r="D24" s="26"/>
      <c r="E24" s="66"/>
    </row>
    <row r="25" spans="1:8" x14ac:dyDescent="0.3">
      <c r="A25" s="45" t="s">
        <v>121</v>
      </c>
      <c r="B25" s="35" t="s">
        <v>11</v>
      </c>
      <c r="C25" s="67">
        <v>18.899999999999999</v>
      </c>
      <c r="D25" s="34">
        <f t="shared" ref="D25" si="0">C25*18%</f>
        <v>3.4019999999999997</v>
      </c>
      <c r="E25" s="33">
        <f t="shared" ref="E25" si="1">(C25+D25)*$E$12</f>
        <v>73.150559999999999</v>
      </c>
    </row>
    <row r="26" spans="1:8" x14ac:dyDescent="0.3">
      <c r="A26" s="23" t="s">
        <v>34</v>
      </c>
      <c r="B26" s="26"/>
      <c r="C26" s="65"/>
      <c r="D26" s="26"/>
      <c r="E26" s="66"/>
      <c r="F26" s="93"/>
    </row>
    <row r="27" spans="1:8" x14ac:dyDescent="0.3">
      <c r="A27" s="69" t="s">
        <v>121</v>
      </c>
      <c r="B27" s="38" t="s">
        <v>11</v>
      </c>
      <c r="C27" s="120">
        <f>C25*70%</f>
        <v>13.229999999999999</v>
      </c>
      <c r="D27" s="71">
        <f t="shared" ref="D27" si="2">C27*18%</f>
        <v>2.3813999999999997</v>
      </c>
      <c r="E27" s="72">
        <f t="shared" ref="E27" si="3">(C27+D27)*$E$12</f>
        <v>51.205391999999989</v>
      </c>
      <c r="F27" s="93"/>
    </row>
    <row r="28" spans="1:8" x14ac:dyDescent="0.3">
      <c r="A28" s="106"/>
      <c r="B28" s="27"/>
      <c r="C28" s="67"/>
      <c r="D28" s="28"/>
      <c r="E28" s="28"/>
      <c r="F28" s="93"/>
    </row>
    <row r="29" spans="1:8" x14ac:dyDescent="0.3">
      <c r="A29" s="47" t="s">
        <v>52</v>
      </c>
      <c r="B29" s="83"/>
      <c r="C29" s="83"/>
      <c r="D29" s="83"/>
      <c r="E29" s="83"/>
      <c r="H29" s="46"/>
    </row>
    <row r="30" spans="1:8" x14ac:dyDescent="0.3">
      <c r="A30" s="121"/>
      <c r="B30" s="83"/>
      <c r="C30" s="122"/>
      <c r="D30" s="122"/>
      <c r="E30" s="78"/>
      <c r="H30" s="46"/>
    </row>
    <row r="31" spans="1:8" x14ac:dyDescent="0.3">
      <c r="A31" s="64" t="s">
        <v>122</v>
      </c>
      <c r="B31" s="51" t="s">
        <v>5</v>
      </c>
      <c r="C31" s="51" t="s">
        <v>205</v>
      </c>
      <c r="D31" s="51" t="s">
        <v>7</v>
      </c>
      <c r="E31" s="52" t="s">
        <v>8</v>
      </c>
      <c r="H31" s="46"/>
    </row>
    <row r="32" spans="1:8" x14ac:dyDescent="0.3">
      <c r="A32" s="23" t="s">
        <v>42</v>
      </c>
      <c r="B32" s="24"/>
      <c r="C32" s="25"/>
      <c r="D32" s="26"/>
      <c r="E32" s="26"/>
      <c r="H32" s="46"/>
    </row>
    <row r="33" spans="1:8" x14ac:dyDescent="0.3">
      <c r="A33" s="84" t="s">
        <v>84</v>
      </c>
      <c r="B33" s="35" t="s">
        <v>101</v>
      </c>
      <c r="C33" s="33">
        <v>0</v>
      </c>
      <c r="D33" s="34">
        <f>C33*18%</f>
        <v>0</v>
      </c>
      <c r="E33" s="33">
        <f t="shared" ref="E33:E34" si="4">(C33+D33)*$E$12</f>
        <v>0</v>
      </c>
      <c r="H33" s="46"/>
    </row>
    <row r="34" spans="1:8" x14ac:dyDescent="0.3">
      <c r="A34" s="53" t="s">
        <v>28</v>
      </c>
      <c r="B34" s="38" t="s">
        <v>101</v>
      </c>
      <c r="C34" s="72">
        <v>5</v>
      </c>
      <c r="D34" s="71">
        <f>C34*18%</f>
        <v>0.89999999999999991</v>
      </c>
      <c r="E34" s="72">
        <f t="shared" si="4"/>
        <v>19.352</v>
      </c>
      <c r="H34" s="46"/>
    </row>
    <row r="35" spans="1:8" x14ac:dyDescent="0.3">
      <c r="A35" s="90"/>
      <c r="B35" s="27"/>
      <c r="C35" s="28"/>
      <c r="D35" s="28"/>
      <c r="E35" s="28"/>
      <c r="H35" s="46"/>
    </row>
    <row r="36" spans="1:8" x14ac:dyDescent="0.3">
      <c r="A36" s="64" t="s">
        <v>123</v>
      </c>
      <c r="B36" s="51" t="s">
        <v>5</v>
      </c>
      <c r="C36" s="51" t="s">
        <v>205</v>
      </c>
      <c r="D36" s="51" t="s">
        <v>7</v>
      </c>
      <c r="E36" s="52" t="s">
        <v>8</v>
      </c>
      <c r="H36" s="46"/>
    </row>
    <row r="37" spans="1:8" x14ac:dyDescent="0.3">
      <c r="A37" s="23" t="s">
        <v>42</v>
      </c>
      <c r="B37" s="24"/>
      <c r="C37" s="25"/>
      <c r="D37" s="26"/>
      <c r="E37" s="26"/>
      <c r="H37" s="46"/>
    </row>
    <row r="38" spans="1:8" x14ac:dyDescent="0.3">
      <c r="A38" s="84" t="s">
        <v>84</v>
      </c>
      <c r="B38" s="35" t="s">
        <v>101</v>
      </c>
      <c r="C38" s="33">
        <v>0</v>
      </c>
      <c r="D38" s="34">
        <f>C38*18%</f>
        <v>0</v>
      </c>
      <c r="E38" s="33">
        <f t="shared" ref="E38:E39" si="5">(C38+D38)*$E$12</f>
        <v>0</v>
      </c>
      <c r="H38" s="46"/>
    </row>
    <row r="39" spans="1:8" x14ac:dyDescent="0.3">
      <c r="A39" s="53" t="s">
        <v>25</v>
      </c>
      <c r="B39" s="38" t="s">
        <v>101</v>
      </c>
      <c r="C39" s="72">
        <v>7</v>
      </c>
      <c r="D39" s="71">
        <f>C39*18%</f>
        <v>1.26</v>
      </c>
      <c r="E39" s="72">
        <f t="shared" si="5"/>
        <v>27.092799999999997</v>
      </c>
      <c r="H39" s="46"/>
    </row>
    <row r="40" spans="1:8" x14ac:dyDescent="0.3">
      <c r="A40" s="121"/>
      <c r="B40" s="83"/>
      <c r="C40" s="122"/>
      <c r="D40" s="122"/>
      <c r="E40" s="78"/>
      <c r="H40" s="46"/>
    </row>
    <row r="41" spans="1:8" x14ac:dyDescent="0.3">
      <c r="A41" s="64" t="s">
        <v>124</v>
      </c>
      <c r="B41" s="51" t="s">
        <v>5</v>
      </c>
      <c r="C41" s="51" t="s">
        <v>205</v>
      </c>
      <c r="D41" s="51" t="s">
        <v>7</v>
      </c>
      <c r="E41" s="52" t="s">
        <v>8</v>
      </c>
      <c r="H41" s="46"/>
    </row>
    <row r="42" spans="1:8" x14ac:dyDescent="0.3">
      <c r="A42" s="116" t="s">
        <v>48</v>
      </c>
      <c r="B42" s="108"/>
      <c r="C42" s="91"/>
      <c r="D42" s="91"/>
      <c r="E42" s="91"/>
      <c r="H42" s="46"/>
    </row>
    <row r="43" spans="1:8" x14ac:dyDescent="0.3">
      <c r="A43" s="84" t="s">
        <v>146</v>
      </c>
      <c r="B43" s="109" t="s">
        <v>11</v>
      </c>
      <c r="C43" s="34">
        <v>2</v>
      </c>
      <c r="D43" s="34">
        <f>C43*18%</f>
        <v>0.36</v>
      </c>
      <c r="E43" s="34">
        <f>(C43+D43)*$E$12</f>
        <v>7.7407999999999992</v>
      </c>
      <c r="H43" s="46"/>
    </row>
    <row r="44" spans="1:8" x14ac:dyDescent="0.3">
      <c r="A44" s="165" t="s">
        <v>148</v>
      </c>
      <c r="B44" s="110" t="s">
        <v>16</v>
      </c>
      <c r="C44" s="71">
        <v>20</v>
      </c>
      <c r="D44" s="71">
        <f>C44*18%</f>
        <v>3.5999999999999996</v>
      </c>
      <c r="E44" s="71">
        <f>(C44+D44)*$E$12</f>
        <v>77.408000000000001</v>
      </c>
      <c r="H44" s="46"/>
    </row>
    <row r="45" spans="1:8" x14ac:dyDescent="0.3">
      <c r="A45" s="102" t="s">
        <v>12</v>
      </c>
    </row>
    <row r="46" spans="1:8" x14ac:dyDescent="0.3">
      <c r="A46" s="92" t="s">
        <v>224</v>
      </c>
    </row>
    <row r="47" spans="1:8" x14ac:dyDescent="0.3">
      <c r="A47" s="103" t="s">
        <v>14</v>
      </c>
    </row>
    <row r="48" spans="1:8" x14ac:dyDescent="0.3">
      <c r="A48" s="103" t="s">
        <v>24</v>
      </c>
    </row>
    <row r="49" spans="1:1" x14ac:dyDescent="0.3">
      <c r="A49" s="104" t="s">
        <v>15</v>
      </c>
    </row>
  </sheetData>
  <mergeCells count="3">
    <mergeCell ref="A7:E9"/>
    <mergeCell ref="A11:E11"/>
    <mergeCell ref="A13:E1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showGridLines="0" topLeftCell="A44" zoomScaleNormal="100" workbookViewId="0">
      <selection activeCell="A54" sqref="A54"/>
    </sheetView>
  </sheetViews>
  <sheetFormatPr baseColWidth="10" defaultColWidth="11.453125" defaultRowHeight="12" x14ac:dyDescent="0.3"/>
  <cols>
    <col min="1" max="1" width="57.26953125" style="39" customWidth="1"/>
    <col min="2" max="2" width="18.7265625" style="45" customWidth="1"/>
    <col min="3" max="3" width="10.7265625" style="46" customWidth="1"/>
    <col min="4" max="5" width="10.7265625" style="45" customWidth="1"/>
    <col min="6" max="6" width="4.81640625" style="45" customWidth="1"/>
    <col min="7" max="16384" width="11.453125" style="45"/>
  </cols>
  <sheetData>
    <row r="1" spans="1:5" x14ac:dyDescent="0.3">
      <c r="A1" s="92"/>
      <c r="B1" s="93"/>
      <c r="C1" s="94"/>
      <c r="D1" s="93"/>
    </row>
    <row r="2" spans="1:5" x14ac:dyDescent="0.3">
      <c r="A2" s="92"/>
      <c r="B2" s="93"/>
      <c r="C2" s="94"/>
      <c r="D2" s="93"/>
      <c r="E2" s="5" t="s">
        <v>0</v>
      </c>
    </row>
    <row r="3" spans="1:5" x14ac:dyDescent="0.3">
      <c r="A3" s="92"/>
      <c r="B3" s="93"/>
      <c r="C3" s="94"/>
      <c r="D3" s="93"/>
      <c r="E3" s="93"/>
    </row>
    <row r="4" spans="1:5" x14ac:dyDescent="0.3">
      <c r="A4" s="92"/>
      <c r="B4" s="93"/>
      <c r="C4" s="94"/>
      <c r="D4" s="93"/>
      <c r="E4" s="93"/>
    </row>
    <row r="5" spans="1:5" x14ac:dyDescent="0.3">
      <c r="A5" s="95" t="s">
        <v>1</v>
      </c>
      <c r="B5" s="93"/>
      <c r="C5" s="94"/>
      <c r="E5" s="96"/>
    </row>
    <row r="6" spans="1:5" x14ac:dyDescent="0.3">
      <c r="A6" s="95"/>
      <c r="B6" s="93"/>
      <c r="C6" s="94"/>
      <c r="D6" s="97"/>
      <c r="E6" s="96"/>
    </row>
    <row r="7" spans="1:5" ht="21.75" customHeight="1" x14ac:dyDescent="0.3">
      <c r="A7" s="189" t="s">
        <v>212</v>
      </c>
      <c r="B7" s="189"/>
      <c r="C7" s="189"/>
      <c r="D7" s="189"/>
      <c r="E7" s="189"/>
    </row>
    <row r="8" spans="1:5" ht="21.75" customHeight="1" x14ac:dyDescent="0.3">
      <c r="A8" s="189"/>
      <c r="B8" s="189"/>
      <c r="C8" s="189"/>
      <c r="D8" s="189"/>
      <c r="E8" s="189"/>
    </row>
    <row r="9" spans="1:5" ht="21.75" customHeight="1" x14ac:dyDescent="0.3">
      <c r="A9" s="189"/>
      <c r="B9" s="189"/>
      <c r="C9" s="189"/>
      <c r="D9" s="189"/>
      <c r="E9" s="189"/>
    </row>
    <row r="10" spans="1:5" ht="16.5" customHeight="1" x14ac:dyDescent="0.3">
      <c r="A10" s="98"/>
      <c r="B10" s="98"/>
      <c r="C10" s="99"/>
      <c r="D10" s="100" t="s">
        <v>2</v>
      </c>
      <c r="E10" s="101">
        <f>'Carga Rodante'!E10</f>
        <v>43404</v>
      </c>
    </row>
    <row r="11" spans="1:5" x14ac:dyDescent="0.3">
      <c r="A11" s="190" t="s">
        <v>3</v>
      </c>
      <c r="B11" s="190"/>
      <c r="C11" s="190"/>
      <c r="D11" s="190"/>
      <c r="E11" s="190"/>
    </row>
    <row r="12" spans="1:5" ht="13.5" customHeight="1" x14ac:dyDescent="0.3">
      <c r="B12" s="40"/>
      <c r="C12" s="41"/>
      <c r="D12" s="42" t="s">
        <v>4</v>
      </c>
      <c r="E12" s="43">
        <v>3.28</v>
      </c>
    </row>
    <row r="13" spans="1:5" x14ac:dyDescent="0.3">
      <c r="A13" s="191" t="s">
        <v>125</v>
      </c>
      <c r="B13" s="191"/>
      <c r="C13" s="191"/>
      <c r="D13" s="191"/>
      <c r="E13" s="191"/>
    </row>
    <row r="14" spans="1:5" s="48" customFormat="1" x14ac:dyDescent="0.3">
      <c r="A14" s="119"/>
      <c r="B14" s="119"/>
      <c r="C14" s="119"/>
      <c r="D14" s="119"/>
      <c r="E14" s="119"/>
    </row>
    <row r="15" spans="1:5" ht="15" customHeight="1" x14ac:dyDescent="0.3">
      <c r="A15" s="44"/>
      <c r="B15" s="61"/>
      <c r="C15" s="62"/>
      <c r="D15" s="61"/>
      <c r="E15" s="63"/>
    </row>
    <row r="16" spans="1:5" x14ac:dyDescent="0.3">
      <c r="A16" s="64" t="s">
        <v>132</v>
      </c>
      <c r="B16" s="51" t="s">
        <v>5</v>
      </c>
      <c r="C16" s="51" t="s">
        <v>205</v>
      </c>
      <c r="D16" s="51" t="s">
        <v>7</v>
      </c>
      <c r="E16" s="52" t="s">
        <v>8</v>
      </c>
    </row>
    <row r="17" spans="1:6" x14ac:dyDescent="0.3">
      <c r="A17" s="23"/>
      <c r="B17" s="26"/>
      <c r="C17" s="65"/>
      <c r="D17" s="26"/>
      <c r="E17" s="66"/>
    </row>
    <row r="18" spans="1:6" x14ac:dyDescent="0.3">
      <c r="A18" s="45" t="s">
        <v>165</v>
      </c>
      <c r="B18" s="35" t="s">
        <v>129</v>
      </c>
      <c r="C18" s="67">
        <v>300</v>
      </c>
      <c r="D18" s="79" t="s">
        <v>182</v>
      </c>
      <c r="E18" s="33">
        <f>C18*$E$12</f>
        <v>983.99999999999989</v>
      </c>
    </row>
    <row r="19" spans="1:6" x14ac:dyDescent="0.3">
      <c r="A19" s="45" t="s">
        <v>126</v>
      </c>
      <c r="B19" s="35" t="s">
        <v>129</v>
      </c>
      <c r="C19" s="67">
        <v>300</v>
      </c>
      <c r="D19" s="79" t="s">
        <v>182</v>
      </c>
      <c r="E19" s="33">
        <f t="shared" ref="E19:E23" si="0">C19*$E$12</f>
        <v>983.99999999999989</v>
      </c>
    </row>
    <row r="20" spans="1:6" x14ac:dyDescent="0.3">
      <c r="A20" s="45" t="s">
        <v>127</v>
      </c>
      <c r="B20" s="35" t="s">
        <v>11</v>
      </c>
      <c r="C20" s="67">
        <v>2.2000000000000002</v>
      </c>
      <c r="D20" s="79" t="s">
        <v>182</v>
      </c>
      <c r="E20" s="33">
        <f t="shared" si="0"/>
        <v>7.2160000000000002</v>
      </c>
      <c r="F20" s="93"/>
    </row>
    <row r="21" spans="1:6" x14ac:dyDescent="0.3">
      <c r="A21" s="45" t="s">
        <v>128</v>
      </c>
      <c r="B21" s="35" t="s">
        <v>129</v>
      </c>
      <c r="C21" s="67">
        <v>100</v>
      </c>
      <c r="D21" s="79" t="s">
        <v>182</v>
      </c>
      <c r="E21" s="33">
        <f t="shared" si="0"/>
        <v>328</v>
      </c>
      <c r="F21" s="93"/>
    </row>
    <row r="22" spans="1:6" x14ac:dyDescent="0.3">
      <c r="A22" s="45" t="s">
        <v>130</v>
      </c>
      <c r="B22" s="35" t="s">
        <v>89</v>
      </c>
      <c r="C22" s="67">
        <v>2</v>
      </c>
      <c r="D22" s="79" t="s">
        <v>182</v>
      </c>
      <c r="E22" s="33">
        <f t="shared" si="0"/>
        <v>6.56</v>
      </c>
      <c r="F22" s="93"/>
    </row>
    <row r="23" spans="1:6" x14ac:dyDescent="0.3">
      <c r="A23" s="45" t="s">
        <v>131</v>
      </c>
      <c r="B23" s="35" t="s">
        <v>89</v>
      </c>
      <c r="C23" s="67">
        <v>3</v>
      </c>
      <c r="D23" s="79" t="s">
        <v>182</v>
      </c>
      <c r="E23" s="33">
        <f t="shared" si="0"/>
        <v>9.84</v>
      </c>
      <c r="F23" s="93"/>
    </row>
    <row r="24" spans="1:6" x14ac:dyDescent="0.3">
      <c r="A24" s="45" t="s">
        <v>208</v>
      </c>
      <c r="B24" s="35" t="s">
        <v>209</v>
      </c>
      <c r="C24" s="67">
        <v>1500</v>
      </c>
      <c r="D24" s="34">
        <f>C24*18%</f>
        <v>270</v>
      </c>
      <c r="E24" s="33">
        <f>(C24+D24)*$E$12</f>
        <v>5805.5999999999995</v>
      </c>
      <c r="F24" s="93"/>
    </row>
    <row r="25" spans="1:6" x14ac:dyDescent="0.3">
      <c r="A25" s="138" t="s">
        <v>207</v>
      </c>
      <c r="B25" s="35" t="s">
        <v>17</v>
      </c>
      <c r="C25" s="107">
        <v>20</v>
      </c>
      <c r="D25" s="34">
        <f>C25*18%</f>
        <v>3.5999999999999996</v>
      </c>
      <c r="E25" s="33">
        <f>(C25+D25)*$E$12</f>
        <v>77.408000000000001</v>
      </c>
      <c r="F25" s="93"/>
    </row>
    <row r="26" spans="1:6" x14ac:dyDescent="0.3">
      <c r="A26" s="114" t="s">
        <v>196</v>
      </c>
      <c r="B26" s="26"/>
      <c r="C26" s="65"/>
      <c r="D26" s="26"/>
      <c r="E26" s="66"/>
      <c r="F26" s="93"/>
    </row>
    <row r="27" spans="1:6" x14ac:dyDescent="0.3">
      <c r="A27" s="45" t="s">
        <v>133</v>
      </c>
      <c r="B27" s="35" t="s">
        <v>134</v>
      </c>
      <c r="C27" s="67">
        <v>20</v>
      </c>
      <c r="D27" s="34">
        <f>C27*18%</f>
        <v>3.5999999999999996</v>
      </c>
      <c r="E27" s="33">
        <f t="shared" ref="E27" si="1">(C27+D27)*$E$12</f>
        <v>77.408000000000001</v>
      </c>
      <c r="F27" s="93"/>
    </row>
    <row r="28" spans="1:6" x14ac:dyDescent="0.3">
      <c r="A28" s="45" t="s">
        <v>135</v>
      </c>
      <c r="B28" s="35" t="s">
        <v>134</v>
      </c>
      <c r="C28" s="67">
        <v>10</v>
      </c>
      <c r="D28" s="34">
        <f t="shared" ref="D28:D35" si="2">C28*18%</f>
        <v>1.7999999999999998</v>
      </c>
      <c r="E28" s="33">
        <f t="shared" ref="E28:E35" si="3">(C28+D28)*$E$12</f>
        <v>38.704000000000001</v>
      </c>
      <c r="F28" s="93"/>
    </row>
    <row r="29" spans="1:6" x14ac:dyDescent="0.3">
      <c r="A29" s="45" t="s">
        <v>206</v>
      </c>
      <c r="B29" s="35" t="s">
        <v>134</v>
      </c>
      <c r="C29" s="67">
        <v>7</v>
      </c>
      <c r="D29" s="34">
        <f t="shared" ref="D29" si="4">C29*18%</f>
        <v>1.26</v>
      </c>
      <c r="E29" s="33">
        <f>(C29+D29)*$E$12</f>
        <v>27.092799999999997</v>
      </c>
      <c r="F29" s="93"/>
    </row>
    <row r="30" spans="1:6" x14ac:dyDescent="0.3">
      <c r="A30" s="45" t="s">
        <v>136</v>
      </c>
      <c r="B30" s="35" t="s">
        <v>88</v>
      </c>
      <c r="C30" s="67">
        <v>50</v>
      </c>
      <c r="D30" s="34">
        <f t="shared" si="2"/>
        <v>9</v>
      </c>
      <c r="E30" s="33">
        <f t="shared" si="3"/>
        <v>193.51999999999998</v>
      </c>
      <c r="F30" s="93"/>
    </row>
    <row r="31" spans="1:6" x14ac:dyDescent="0.3">
      <c r="A31" s="138" t="s">
        <v>166</v>
      </c>
      <c r="B31" s="35" t="s">
        <v>17</v>
      </c>
      <c r="C31" s="107">
        <v>200</v>
      </c>
      <c r="D31" s="34">
        <f>C31*18%</f>
        <v>36</v>
      </c>
      <c r="E31" s="33">
        <f>(C31+D31)*$E$12</f>
        <v>774.07999999999993</v>
      </c>
      <c r="F31" s="93"/>
    </row>
    <row r="32" spans="1:6" x14ac:dyDescent="0.3">
      <c r="A32" s="45" t="s">
        <v>137</v>
      </c>
      <c r="B32" s="35" t="s">
        <v>18</v>
      </c>
      <c r="C32" s="67">
        <v>7</v>
      </c>
      <c r="D32" s="34">
        <f t="shared" si="2"/>
        <v>1.26</v>
      </c>
      <c r="E32" s="33">
        <f t="shared" si="3"/>
        <v>27.092799999999997</v>
      </c>
      <c r="F32" s="93"/>
    </row>
    <row r="33" spans="1:6" x14ac:dyDescent="0.3">
      <c r="A33" s="45" t="s">
        <v>138</v>
      </c>
      <c r="B33" s="35" t="s">
        <v>116</v>
      </c>
      <c r="C33" s="67">
        <v>20</v>
      </c>
      <c r="D33" s="34">
        <f t="shared" si="2"/>
        <v>3.5999999999999996</v>
      </c>
      <c r="E33" s="33">
        <f t="shared" si="3"/>
        <v>77.408000000000001</v>
      </c>
      <c r="F33" s="93"/>
    </row>
    <row r="34" spans="1:6" x14ac:dyDescent="0.3">
      <c r="A34" s="45" t="s">
        <v>197</v>
      </c>
      <c r="B34" s="35" t="s">
        <v>116</v>
      </c>
      <c r="C34" s="67">
        <v>10</v>
      </c>
      <c r="D34" s="34">
        <f t="shared" si="2"/>
        <v>1.7999999999999998</v>
      </c>
      <c r="E34" s="33">
        <f t="shared" si="3"/>
        <v>38.704000000000001</v>
      </c>
      <c r="F34" s="93"/>
    </row>
    <row r="35" spans="1:6" x14ac:dyDescent="0.3">
      <c r="A35" s="45" t="s">
        <v>174</v>
      </c>
      <c r="B35" s="35" t="s">
        <v>11</v>
      </c>
      <c r="C35" s="67">
        <v>0.4</v>
      </c>
      <c r="D35" s="34">
        <f t="shared" si="2"/>
        <v>7.1999999999999995E-2</v>
      </c>
      <c r="E35" s="33">
        <f t="shared" si="3"/>
        <v>1.54816</v>
      </c>
      <c r="F35" s="93"/>
    </row>
    <row r="36" spans="1:6" x14ac:dyDescent="0.3">
      <c r="A36" s="45" t="s">
        <v>193</v>
      </c>
      <c r="B36" s="35" t="s">
        <v>11</v>
      </c>
      <c r="C36" s="67">
        <v>0.7</v>
      </c>
      <c r="D36" s="34">
        <f t="shared" ref="D36" si="5">C36*18%</f>
        <v>0.126</v>
      </c>
      <c r="E36" s="33">
        <f t="shared" ref="E36" si="6">(C36+D36)*$E$12</f>
        <v>2.7092799999999997</v>
      </c>
      <c r="F36" s="93"/>
    </row>
    <row r="37" spans="1:6" x14ac:dyDescent="0.3">
      <c r="A37" s="131" t="s">
        <v>218</v>
      </c>
      <c r="B37" s="132" t="s">
        <v>154</v>
      </c>
      <c r="C37" s="144" t="s">
        <v>155</v>
      </c>
      <c r="D37" s="30"/>
      <c r="E37" s="143"/>
      <c r="F37" s="93"/>
    </row>
    <row r="38" spans="1:6" x14ac:dyDescent="0.3">
      <c r="A38" s="131" t="s">
        <v>219</v>
      </c>
      <c r="B38" s="132" t="s">
        <v>154</v>
      </c>
      <c r="C38" s="144" t="s">
        <v>91</v>
      </c>
      <c r="D38" s="30"/>
      <c r="E38" s="143"/>
      <c r="F38" s="93"/>
    </row>
    <row r="39" spans="1:6" x14ac:dyDescent="0.3">
      <c r="A39" s="131" t="s">
        <v>220</v>
      </c>
      <c r="B39" s="132" t="s">
        <v>154</v>
      </c>
      <c r="C39" s="144" t="s">
        <v>91</v>
      </c>
      <c r="D39" s="30"/>
      <c r="E39" s="143"/>
      <c r="F39" s="93"/>
    </row>
    <row r="40" spans="1:6" x14ac:dyDescent="0.3">
      <c r="A40" s="131" t="s">
        <v>221</v>
      </c>
      <c r="B40" s="132" t="s">
        <v>154</v>
      </c>
      <c r="C40" s="144" t="s">
        <v>91</v>
      </c>
      <c r="D40" s="30"/>
      <c r="E40" s="143"/>
      <c r="F40" s="93"/>
    </row>
    <row r="41" spans="1:6" x14ac:dyDescent="0.3">
      <c r="A41" s="131" t="s">
        <v>222</v>
      </c>
      <c r="B41" s="135" t="s">
        <v>154</v>
      </c>
      <c r="C41" s="145" t="s">
        <v>156</v>
      </c>
      <c r="D41" s="137"/>
      <c r="E41" s="137"/>
      <c r="F41" s="93"/>
    </row>
    <row r="42" spans="1:6" x14ac:dyDescent="0.3">
      <c r="A42" s="114" t="s">
        <v>142</v>
      </c>
      <c r="B42" s="26"/>
      <c r="C42" s="65"/>
      <c r="D42" s="26"/>
      <c r="E42" s="66"/>
      <c r="F42" s="93"/>
    </row>
    <row r="43" spans="1:6" x14ac:dyDescent="0.3">
      <c r="A43" s="45" t="s">
        <v>20</v>
      </c>
      <c r="B43" s="35" t="s">
        <v>139</v>
      </c>
      <c r="C43" s="67">
        <v>50</v>
      </c>
      <c r="D43" s="34">
        <f>C43*18%</f>
        <v>9</v>
      </c>
      <c r="E43" s="33">
        <f t="shared" ref="E43:E47" si="7">(C43+D43)*$E$12</f>
        <v>193.51999999999998</v>
      </c>
      <c r="F43" s="93"/>
    </row>
    <row r="44" spans="1:6" x14ac:dyDescent="0.3">
      <c r="A44" s="45" t="s">
        <v>140</v>
      </c>
      <c r="B44" s="35" t="s">
        <v>139</v>
      </c>
      <c r="C44" s="67">
        <v>65</v>
      </c>
      <c r="D44" s="34">
        <f>C44*18%</f>
        <v>11.7</v>
      </c>
      <c r="E44" s="33">
        <f t="shared" si="7"/>
        <v>251.57599999999999</v>
      </c>
      <c r="F44" s="93"/>
    </row>
    <row r="45" spans="1:6" x14ac:dyDescent="0.3">
      <c r="A45" s="45" t="s">
        <v>176</v>
      </c>
      <c r="B45" s="35" t="s">
        <v>139</v>
      </c>
      <c r="C45" s="163" t="s">
        <v>177</v>
      </c>
      <c r="D45" s="79" t="s">
        <v>21</v>
      </c>
      <c r="E45" s="80" t="s">
        <v>21</v>
      </c>
      <c r="F45" s="93"/>
    </row>
    <row r="46" spans="1:6" ht="14" x14ac:dyDescent="0.3">
      <c r="A46" s="45" t="s">
        <v>175</v>
      </c>
      <c r="B46" s="35" t="s">
        <v>143</v>
      </c>
      <c r="C46" s="67">
        <v>0.5</v>
      </c>
      <c r="D46" s="34">
        <f>C46*18%</f>
        <v>0.09</v>
      </c>
      <c r="E46" s="33">
        <f t="shared" si="7"/>
        <v>1.9351999999999998</v>
      </c>
      <c r="F46" s="93"/>
    </row>
    <row r="47" spans="1:6" ht="14" x14ac:dyDescent="0.3">
      <c r="A47" s="69" t="s">
        <v>141</v>
      </c>
      <c r="B47" s="38" t="s">
        <v>144</v>
      </c>
      <c r="C47" s="120">
        <v>25</v>
      </c>
      <c r="D47" s="71">
        <f>C47*18%</f>
        <v>4.5</v>
      </c>
      <c r="E47" s="72">
        <f t="shared" si="7"/>
        <v>96.759999999999991</v>
      </c>
      <c r="F47" s="93"/>
    </row>
    <row r="48" spans="1:6" x14ac:dyDescent="0.3">
      <c r="A48" s="102" t="s">
        <v>12</v>
      </c>
    </row>
    <row r="49" spans="1:1" x14ac:dyDescent="0.3">
      <c r="A49" s="92" t="s">
        <v>224</v>
      </c>
    </row>
    <row r="50" spans="1:1" x14ac:dyDescent="0.3">
      <c r="A50" s="103" t="s">
        <v>13</v>
      </c>
    </row>
    <row r="51" spans="1:1" x14ac:dyDescent="0.3">
      <c r="A51" s="103" t="s">
        <v>14</v>
      </c>
    </row>
    <row r="52" spans="1:1" x14ac:dyDescent="0.3">
      <c r="A52" s="103" t="s">
        <v>24</v>
      </c>
    </row>
    <row r="53" spans="1:1" x14ac:dyDescent="0.3">
      <c r="A53" s="104" t="s">
        <v>15</v>
      </c>
    </row>
    <row r="54" spans="1:1" x14ac:dyDescent="0.3">
      <c r="A54" s="39" t="s">
        <v>223</v>
      </c>
    </row>
  </sheetData>
  <mergeCells count="3">
    <mergeCell ref="A7:E9"/>
    <mergeCell ref="A11:E11"/>
    <mergeCell ref="A13:E13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showGridLines="0" topLeftCell="A25" workbookViewId="0">
      <selection activeCell="B17" sqref="B17"/>
    </sheetView>
  </sheetViews>
  <sheetFormatPr baseColWidth="10" defaultColWidth="11.453125" defaultRowHeight="12" x14ac:dyDescent="0.3"/>
  <cols>
    <col min="1" max="1" width="46.7265625" style="45" customWidth="1"/>
    <col min="2" max="2" width="16.81640625" style="45" customWidth="1"/>
    <col min="3" max="5" width="10.7265625" style="45" customWidth="1"/>
    <col min="6" max="16384" width="11.453125" style="45"/>
  </cols>
  <sheetData>
    <row r="1" spans="1:5" x14ac:dyDescent="0.3">
      <c r="A1" s="92"/>
      <c r="C1" s="92"/>
      <c r="E1" s="5"/>
    </row>
    <row r="2" spans="1:5" x14ac:dyDescent="0.3">
      <c r="A2" s="92"/>
      <c r="C2" s="93"/>
      <c r="D2" s="93"/>
      <c r="E2" s="22" t="s">
        <v>0</v>
      </c>
    </row>
    <row r="3" spans="1:5" x14ac:dyDescent="0.3">
      <c r="A3" s="92"/>
      <c r="C3" s="93"/>
      <c r="D3" s="93"/>
    </row>
    <row r="4" spans="1:5" x14ac:dyDescent="0.3">
      <c r="A4" s="92"/>
      <c r="C4" s="93"/>
      <c r="D4" s="93"/>
    </row>
    <row r="5" spans="1:5" x14ac:dyDescent="0.3">
      <c r="A5" s="95" t="s">
        <v>1</v>
      </c>
      <c r="B5" s="93"/>
      <c r="C5" s="94"/>
      <c r="E5" s="96"/>
    </row>
    <row r="6" spans="1:5" ht="15" customHeight="1" x14ac:dyDescent="0.3">
      <c r="A6" s="95"/>
      <c r="B6" s="93"/>
      <c r="C6" s="94"/>
      <c r="D6" s="97"/>
      <c r="E6" s="96"/>
    </row>
    <row r="7" spans="1:5" ht="15" customHeight="1" x14ac:dyDescent="0.3">
      <c r="A7" s="189" t="s">
        <v>212</v>
      </c>
      <c r="B7" s="189"/>
      <c r="C7" s="189"/>
      <c r="D7" s="189"/>
      <c r="E7" s="189"/>
    </row>
    <row r="8" spans="1:5" x14ac:dyDescent="0.3">
      <c r="A8" s="189"/>
      <c r="B8" s="189"/>
      <c r="C8" s="189"/>
      <c r="D8" s="189"/>
      <c r="E8" s="189"/>
    </row>
    <row r="9" spans="1:5" x14ac:dyDescent="0.3">
      <c r="A9" s="189"/>
      <c r="B9" s="189"/>
      <c r="C9" s="189"/>
      <c r="D9" s="189"/>
      <c r="E9" s="189"/>
    </row>
    <row r="10" spans="1:5" x14ac:dyDescent="0.3">
      <c r="A10" s="92"/>
      <c r="D10" s="100" t="s">
        <v>2</v>
      </c>
      <c r="E10" s="127">
        <f>'Otros Servicios'!E10</f>
        <v>43404</v>
      </c>
    </row>
    <row r="11" spans="1:5" x14ac:dyDescent="0.3">
      <c r="A11" s="190" t="s">
        <v>3</v>
      </c>
      <c r="B11" s="190"/>
      <c r="C11" s="190"/>
      <c r="D11" s="190"/>
      <c r="E11" s="190"/>
    </row>
    <row r="12" spans="1:5" ht="15" customHeight="1" x14ac:dyDescent="0.3">
      <c r="C12" s="128"/>
      <c r="D12" s="128"/>
      <c r="E12" s="128"/>
    </row>
    <row r="13" spans="1:5" ht="15" customHeight="1" x14ac:dyDescent="0.3">
      <c r="A13" s="191" t="s">
        <v>149</v>
      </c>
      <c r="B13" s="191"/>
      <c r="C13" s="191"/>
      <c r="D13" s="191"/>
      <c r="E13" s="191"/>
    </row>
    <row r="14" spans="1:5" ht="15" customHeight="1" x14ac:dyDescent="0.3">
      <c r="A14" s="119"/>
      <c r="B14" s="119"/>
      <c r="C14" s="119"/>
      <c r="D14" s="119"/>
      <c r="E14" s="119"/>
    </row>
    <row r="15" spans="1:5" ht="15" customHeight="1" x14ac:dyDescent="0.3">
      <c r="A15" s="47" t="s">
        <v>150</v>
      </c>
      <c r="B15" s="119"/>
      <c r="C15" s="128"/>
      <c r="D15" s="128"/>
      <c r="E15" s="128"/>
    </row>
    <row r="16" spans="1:5" x14ac:dyDescent="0.3">
      <c r="A16" s="75"/>
      <c r="D16" s="42" t="s">
        <v>4</v>
      </c>
      <c r="E16" s="43">
        <v>3.28</v>
      </c>
    </row>
    <row r="17" spans="1:5" x14ac:dyDescent="0.3">
      <c r="A17" s="47" t="s">
        <v>152</v>
      </c>
      <c r="B17" s="58"/>
      <c r="C17" s="58"/>
      <c r="D17" s="58"/>
      <c r="E17" s="58"/>
    </row>
    <row r="18" spans="1:5" x14ac:dyDescent="0.3">
      <c r="A18" s="75"/>
      <c r="B18" s="58"/>
      <c r="C18" s="58"/>
      <c r="D18" s="58"/>
      <c r="E18" s="58"/>
    </row>
    <row r="19" spans="1:5" x14ac:dyDescent="0.3">
      <c r="A19" s="39"/>
      <c r="B19" s="51" t="s">
        <v>5</v>
      </c>
      <c r="C19" s="51" t="s">
        <v>205</v>
      </c>
      <c r="D19" s="51" t="s">
        <v>7</v>
      </c>
      <c r="E19" s="52" t="s">
        <v>8</v>
      </c>
    </row>
    <row r="20" spans="1:5" s="153" customFormat="1" ht="15" customHeight="1" x14ac:dyDescent="0.3">
      <c r="A20" s="168" t="s">
        <v>157</v>
      </c>
      <c r="B20" s="169" t="s">
        <v>17</v>
      </c>
      <c r="C20" s="170">
        <v>0</v>
      </c>
      <c r="D20" s="171" t="s">
        <v>182</v>
      </c>
      <c r="E20" s="172">
        <f>C20*$E$16</f>
        <v>0</v>
      </c>
    </row>
    <row r="21" spans="1:5" s="153" customFormat="1" ht="15" customHeight="1" x14ac:dyDescent="0.3">
      <c r="A21" s="152" t="s">
        <v>158</v>
      </c>
      <c r="B21" s="147"/>
      <c r="C21" s="149"/>
      <c r="D21" s="148"/>
      <c r="E21" s="148"/>
    </row>
    <row r="22" spans="1:5" s="153" customFormat="1" ht="15" customHeight="1" x14ac:dyDescent="0.3">
      <c r="A22" s="146"/>
      <c r="B22" s="147"/>
      <c r="C22" s="149"/>
      <c r="D22" s="148"/>
      <c r="E22" s="148"/>
    </row>
    <row r="23" spans="1:5" x14ac:dyDescent="0.3">
      <c r="A23" s="47" t="s">
        <v>9</v>
      </c>
      <c r="B23" s="58"/>
      <c r="C23" s="58"/>
      <c r="D23" s="58"/>
      <c r="E23" s="58"/>
    </row>
    <row r="24" spans="1:5" s="48" customFormat="1" x14ac:dyDescent="0.3">
      <c r="A24" s="75"/>
      <c r="B24" s="58"/>
      <c r="C24" s="58"/>
      <c r="D24" s="58"/>
      <c r="E24" s="58"/>
    </row>
    <row r="25" spans="1:5" x14ac:dyDescent="0.3">
      <c r="A25" s="130" t="s">
        <v>151</v>
      </c>
      <c r="B25" s="51" t="s">
        <v>5</v>
      </c>
      <c r="C25" s="51" t="s">
        <v>205</v>
      </c>
      <c r="D25" s="51" t="s">
        <v>7</v>
      </c>
      <c r="E25" s="52" t="s">
        <v>8</v>
      </c>
    </row>
    <row r="26" spans="1:5" x14ac:dyDescent="0.3">
      <c r="A26" s="139" t="s">
        <v>153</v>
      </c>
      <c r="B26" s="141"/>
      <c r="C26" s="140"/>
      <c r="D26" s="141"/>
      <c r="E26" s="142"/>
    </row>
    <row r="27" spans="1:5" ht="15" customHeight="1" x14ac:dyDescent="0.3">
      <c r="A27" s="150" t="s">
        <v>159</v>
      </c>
      <c r="B27" s="132" t="s">
        <v>11</v>
      </c>
      <c r="C27" s="133">
        <v>5.85</v>
      </c>
      <c r="D27" s="30">
        <f>C27*18%</f>
        <v>1.0529999999999999</v>
      </c>
      <c r="E27" s="134">
        <f>(C27+D27)*$E$16</f>
        <v>22.641839999999998</v>
      </c>
    </row>
    <row r="28" spans="1:5" ht="15" customHeight="1" x14ac:dyDescent="0.3">
      <c r="A28" s="151" t="s">
        <v>161</v>
      </c>
      <c r="B28" s="135" t="s">
        <v>11</v>
      </c>
      <c r="C28" s="136">
        <v>4.5</v>
      </c>
      <c r="D28" s="137">
        <f>C28*18%</f>
        <v>0.80999999999999994</v>
      </c>
      <c r="E28" s="137">
        <f>(C28+D28)*$E$16</f>
        <v>17.416799999999999</v>
      </c>
    </row>
    <row r="29" spans="1:5" ht="12.5" x14ac:dyDescent="0.35">
      <c r="A29" s="105" t="s">
        <v>160</v>
      </c>
    </row>
    <row r="30" spans="1:5" ht="12.5" x14ac:dyDescent="0.35">
      <c r="A30" s="105" t="s">
        <v>163</v>
      </c>
    </row>
    <row r="31" spans="1:5" ht="12.5" x14ac:dyDescent="0.35">
      <c r="A31" s="105" t="s">
        <v>162</v>
      </c>
    </row>
    <row r="32" spans="1:5" ht="12.5" x14ac:dyDescent="0.35">
      <c r="A32" s="105" t="s">
        <v>163</v>
      </c>
    </row>
    <row r="33" spans="1:5" ht="12.5" x14ac:dyDescent="0.35">
      <c r="A33" s="105" t="s">
        <v>210</v>
      </c>
    </row>
    <row r="34" spans="1:5" ht="50.25" customHeight="1" x14ac:dyDescent="0.3">
      <c r="A34" s="192"/>
      <c r="B34" s="192"/>
      <c r="C34" s="192"/>
      <c r="D34" s="192"/>
      <c r="E34" s="192"/>
    </row>
    <row r="35" spans="1:5" x14ac:dyDescent="0.3">
      <c r="A35" s="154"/>
    </row>
    <row r="37" spans="1:5" x14ac:dyDescent="0.3">
      <c r="A37" s="39"/>
    </row>
    <row r="40" spans="1:5" x14ac:dyDescent="0.3">
      <c r="A40" s="39"/>
    </row>
    <row r="42" spans="1:5" x14ac:dyDescent="0.3">
      <c r="A42" s="39"/>
    </row>
    <row r="44" spans="1:5" x14ac:dyDescent="0.3">
      <c r="A44" s="39"/>
    </row>
    <row r="46" spans="1:5" x14ac:dyDescent="0.3">
      <c r="A46" s="39"/>
    </row>
    <row r="47" spans="1:5" x14ac:dyDescent="0.3">
      <c r="A47" s="39"/>
    </row>
    <row r="48" spans="1:5" x14ac:dyDescent="0.3">
      <c r="A48" s="39"/>
    </row>
    <row r="49" spans="1:1" x14ac:dyDescent="0.3">
      <c r="A49" s="39"/>
    </row>
    <row r="50" spans="1:1" x14ac:dyDescent="0.3">
      <c r="A50" s="39"/>
    </row>
    <row r="51" spans="1:1" x14ac:dyDescent="0.3">
      <c r="A51" s="39"/>
    </row>
    <row r="52" spans="1:1" x14ac:dyDescent="0.3">
      <c r="A52" s="39"/>
    </row>
    <row r="53" spans="1:1" x14ac:dyDescent="0.3">
      <c r="A53" s="39"/>
    </row>
    <row r="54" spans="1:1" x14ac:dyDescent="0.3">
      <c r="A54" s="39"/>
    </row>
  </sheetData>
  <mergeCells count="4">
    <mergeCell ref="A11:E11"/>
    <mergeCell ref="A13:E13"/>
    <mergeCell ref="A7:E9"/>
    <mergeCell ref="A34:E3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Contenedores</vt:lpstr>
      <vt:lpstr>Carga Fraccionada</vt:lpstr>
      <vt:lpstr>Granel Sólido</vt:lpstr>
      <vt:lpstr>Granel Líquido</vt:lpstr>
      <vt:lpstr>Pasajeros</vt:lpstr>
      <vt:lpstr>Carga Rodante</vt:lpstr>
      <vt:lpstr>Otros Servicios</vt:lpstr>
      <vt:lpstr>Dsctos y Recargos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Antenor Ernesto Leon Leon</dc:creator>
  <cp:lastModifiedBy>Diego Alonso Mestanza Mainetto</cp:lastModifiedBy>
  <cp:lastPrinted>2018-11-07T23:06:12Z</cp:lastPrinted>
  <dcterms:created xsi:type="dcterms:W3CDTF">2018-08-20T20:05:29Z</dcterms:created>
  <dcterms:modified xsi:type="dcterms:W3CDTF">2019-02-28T18:49:59Z</dcterms:modified>
</cp:coreProperties>
</file>